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zență" sheetId="1" state="visible" r:id="rId1"/>
  </sheets>
  <definedNames>
    <definedName name="_xlnm.Print_Area" localSheetId="0">'Prezență'!$A$1:$AN$52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18]mmmm yyyy"/>
    <numFmt numFmtId="165" formatCode="[$-418]ddd"/>
    <numFmt numFmtId="166" formatCode="d"/>
    <numFmt numFmtId="167" formatCode="0.#;;0;@"/>
    <numFmt numFmtId="168" formatCode="0.#"/>
  </numFmts>
  <fonts count="29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b val="1"/>
      <color rgb="002F4071"/>
      <sz val="15"/>
    </font>
    <font>
      <name val="Calibri"/>
      <color rgb="00667085"/>
      <sz val="9"/>
    </font>
    <font>
      <name val="Calibri"/>
      <color rgb="001B2238"/>
      <sz val="10.5"/>
    </font>
    <font>
      <name val="Calibri"/>
      <b val="1"/>
      <color rgb="001B2238"/>
      <sz val="10.5"/>
    </font>
    <font>
      <name val="Calibri"/>
      <b val="1"/>
      <color rgb="00FFFFFF"/>
      <sz val="8.5"/>
    </font>
    <font>
      <name val="Calibri"/>
      <b val="1"/>
      <color rgb="00FFFFFF"/>
      <sz val="9"/>
    </font>
    <font>
      <name val="Calibri"/>
      <color rgb="00DDE3F0"/>
      <sz val="7.5"/>
    </font>
    <font>
      <name val="Calibri"/>
      <b val="1"/>
      <color rgb="00FFFFFF"/>
      <sz val="9.5"/>
    </font>
    <font>
      <name val="Calibri"/>
      <b val="1"/>
      <color rgb="002F4071"/>
      <sz val="10.5"/>
    </font>
    <font>
      <name val="Calibri"/>
      <b val="1"/>
      <color rgb="001E6A40"/>
      <sz val="9.5"/>
    </font>
    <font>
      <name val="Calibri"/>
      <color rgb="001B2238"/>
      <sz val="9.5"/>
    </font>
    <font>
      <name val="Calibri"/>
      <b val="1"/>
      <color rgb="007A5200"/>
      <sz val="9.5"/>
    </font>
    <font>
      <name val="Calibri"/>
      <b val="1"/>
      <color rgb="002F6B4A"/>
      <sz val="9.5"/>
    </font>
    <font>
      <name val="Calibri"/>
      <b val="1"/>
      <color rgb="009A2B1E"/>
      <sz val="9.5"/>
    </font>
    <font>
      <name val="Calibri"/>
      <b val="1"/>
      <color rgb="001D4F86"/>
      <sz val="9.5"/>
    </font>
    <font>
      <name val="Calibri"/>
      <b val="1"/>
      <color rgb="00553C8B"/>
      <sz val="9.5"/>
    </font>
    <font>
      <name val="Calibri"/>
      <b val="1"/>
      <color rgb="008C1C1C"/>
      <sz val="9.5"/>
    </font>
    <font>
      <name val="Calibri"/>
      <b val="1"/>
      <color rgb="004A5363"/>
      <sz val="9.5"/>
    </font>
    <font>
      <name val="Calibri"/>
      <color rgb="00667085"/>
      <sz val="8.5"/>
    </font>
    <font>
      <name val="Calibri"/>
      <b val="1"/>
      <color rgb="001B2238"/>
      <sz val="10"/>
    </font>
    <font>
      <name val="Calibri"/>
      <b val="1"/>
      <color rgb="001B2238"/>
      <sz val="8.5"/>
    </font>
    <font>
      <name val="Calibri"/>
      <color rgb="001B2238"/>
      <sz val="10"/>
    </font>
    <font>
      <name val="Calibri"/>
      <b val="1"/>
      <color rgb="002F4071"/>
      <sz val="10"/>
    </font>
    <font>
      <name val="Calibri"/>
      <b val="1"/>
      <color rgb="002F4071"/>
      <sz val="9"/>
    </font>
    <font>
      <name val="Calibri"/>
      <b val="1"/>
      <color rgb="002F4071"/>
      <sz val="8.5"/>
    </font>
    <font>
      <name val="Calibri"/>
      <color rgb="0098A2B3"/>
      <sz val="8"/>
    </font>
  </fonts>
  <fills count="13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DCEFE3"/>
      </patternFill>
    </fill>
    <fill>
      <patternFill patternType="solid">
        <fgColor rgb="00FBEFCF"/>
      </patternFill>
    </fill>
    <fill>
      <patternFill patternType="solid">
        <fgColor rgb="00E8F3EC"/>
      </patternFill>
    </fill>
    <fill>
      <patternFill patternType="solid">
        <fgColor rgb="00FBE1DC"/>
      </patternFill>
    </fill>
    <fill>
      <patternFill patternType="solid">
        <fgColor rgb="00DBE9F8"/>
      </patternFill>
    </fill>
    <fill>
      <patternFill patternType="solid">
        <fgColor rgb="00ECE7F6"/>
      </patternFill>
    </fill>
    <fill>
      <patternFill patternType="solid">
        <fgColor rgb="00F6D3D3"/>
      </patternFill>
    </fill>
    <fill>
      <patternFill patternType="solid">
        <fgColor rgb="00E6E9EF"/>
      </patternFill>
    </fill>
    <fill>
      <patternFill patternType="solid">
        <fgColor rgb="00F6F7FB"/>
      </patternFill>
    </fill>
  </fills>
  <borders count="11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2F4071"/>
      </left>
      <right/>
      <top/>
      <bottom/>
      <diagonal/>
    </border>
    <border>
      <left style="thin">
        <color rgb="002F4071"/>
      </left>
      <right style="thin">
        <color rgb="004A5A8A"/>
      </right>
      <top/>
      <bottom/>
      <diagonal/>
    </border>
    <border>
      <left style="thin">
        <color rgb="002F4071"/>
      </left>
      <right style="thin">
        <color rgb="004A5A8A"/>
      </right>
      <top/>
      <bottom style="thin">
        <color rgb="002F4071"/>
      </bottom>
      <diagonal/>
    </border>
    <border>
      <bottom style="thin">
        <color rgb="00FFFFFF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 style="medium">
        <color rgb="002F4071"/>
      </left>
      <right style="thin">
        <color rgb="00D9DEE8"/>
      </right>
      <top style="thin">
        <color rgb="00D9DEE8"/>
      </top>
      <bottom style="thin">
        <color rgb="00D9DEE8"/>
      </bottom>
    </border>
    <border>
      <top style="medium">
        <color rgb="002F4071"/>
      </top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164" fontId="3" fillId="0" borderId="0" applyAlignment="1" pivotButton="0" quotePrefix="0" xfId="0">
      <alignment horizontal="righ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4" fillId="0" borderId="0" applyAlignment="1" pivotButton="0" quotePrefix="0" xfId="0">
      <alignment horizontal="left" vertical="center" readingOrder="1"/>
    </xf>
    <xf numFmtId="0" fontId="5" fillId="0" borderId="1" applyAlignment="1" pivotButton="0" quotePrefix="0" xfId="0">
      <alignment horizontal="left" vertical="center" readingOrder="1"/>
    </xf>
    <xf numFmtId="0" fontId="0" fillId="0" borderId="1" pivotButton="0" quotePrefix="0" xfId="0"/>
    <xf numFmtId="1" fontId="6" fillId="2" borderId="1" applyAlignment="1" pivotButton="0" quotePrefix="0" xfId="0">
      <alignment horizontal="center" vertical="center" readingOrder="1"/>
    </xf>
    <xf numFmtId="0" fontId="6" fillId="2" borderId="1" applyAlignment="1" pivotButton="0" quotePrefix="0" xfId="0">
      <alignment horizontal="center" vertical="center" readingOrder="1"/>
    </xf>
    <xf numFmtId="0" fontId="7" fillId="3" borderId="2" applyAlignment="1" pivotButton="0" quotePrefix="0" xfId="0">
      <alignment horizontal="center" vertical="center" wrapText="1" readingOrder="1"/>
    </xf>
    <xf numFmtId="165" fontId="9" fillId="3" borderId="2" applyAlignment="1" pivotButton="0" quotePrefix="0" xfId="0">
      <alignment horizontal="center" vertical="center" wrapText="1" readingOrder="1"/>
    </xf>
    <xf numFmtId="0" fontId="0" fillId="0" borderId="5" pivotButton="0" quotePrefix="0" xfId="0"/>
    <xf numFmtId="166" fontId="10" fillId="3" borderId="2" applyAlignment="1" pivotButton="0" quotePrefix="0" xfId="0">
      <alignment horizontal="center" vertical="center" wrapText="1" readingOrder="1"/>
    </xf>
    <xf numFmtId="0" fontId="21" fillId="0" borderId="7" applyAlignment="1" pivotButton="0" quotePrefix="0" xfId="0">
      <alignment horizontal="center" vertical="center" readingOrder="1"/>
    </xf>
    <xf numFmtId="0" fontId="22" fillId="0" borderId="7" applyAlignment="1" pivotButton="0" quotePrefix="0" xfId="0">
      <alignment horizontal="left" vertical="center" indent="1" readingOrder="1"/>
    </xf>
    <xf numFmtId="0" fontId="23" fillId="0" borderId="7" applyAlignment="1" pivotButton="0" quotePrefix="0" xfId="0">
      <alignment horizontal="center" vertical="center" readingOrder="1"/>
    </xf>
    <xf numFmtId="167" fontId="25" fillId="12" borderId="8" applyAlignment="1" pivotButton="0" quotePrefix="0" xfId="0">
      <alignment horizontal="center" vertical="center" readingOrder="1"/>
    </xf>
    <xf numFmtId="167" fontId="24" fillId="12" borderId="7" applyAlignment="1" pivotButton="0" quotePrefix="0" xfId="0">
      <alignment horizontal="center" vertical="center" readingOrder="1"/>
    </xf>
    <xf numFmtId="9" fontId="25" fillId="12" borderId="7" applyAlignment="1" pivotButton="0" quotePrefix="0" xfId="0">
      <alignment horizontal="center" vertical="center" readingOrder="1"/>
    </xf>
    <xf numFmtId="0" fontId="0" fillId="2" borderId="9" pivotButton="0" quotePrefix="0" xfId="0"/>
    <xf numFmtId="0" fontId="26" fillId="2" borderId="9" applyAlignment="1" pivotButton="0" quotePrefix="0" xfId="0">
      <alignment horizontal="left" vertical="center" indent="1" readingOrder="1"/>
    </xf>
    <xf numFmtId="168" fontId="27" fillId="2" borderId="9" applyAlignment="1" pivotButton="0" quotePrefix="0" xfId="0">
      <alignment horizontal="center" vertical="center" readingOrder="1"/>
    </xf>
    <xf numFmtId="0" fontId="11" fillId="0" borderId="0" applyAlignment="1" pivotButton="0" quotePrefix="0" xfId="0">
      <alignment horizontal="left" vertical="center" readingOrder="1"/>
    </xf>
    <xf numFmtId="0" fontId="12" fillId="4" borderId="6" applyAlignment="1" pivotButton="0" quotePrefix="0" xfId="0">
      <alignment horizontal="center" vertical="center" readingOrder="1"/>
    </xf>
    <xf numFmtId="0" fontId="13" fillId="0" borderId="0" applyAlignment="1" pivotButton="0" quotePrefix="0" xfId="0">
      <alignment horizontal="left" vertical="center" indent="1" readingOrder="1"/>
    </xf>
    <xf numFmtId="0" fontId="21" fillId="0" borderId="0" applyAlignment="1" pivotButton="0" quotePrefix="0" xfId="0">
      <alignment horizontal="left" vertical="top" wrapText="1" readingOrder="1"/>
    </xf>
    <xf numFmtId="0" fontId="14" fillId="5" borderId="6" applyAlignment="1" pivotButton="0" quotePrefix="0" xfId="0">
      <alignment horizontal="center" vertical="center" readingOrder="1"/>
    </xf>
    <xf numFmtId="0" fontId="15" fillId="6" borderId="6" applyAlignment="1" pivotButton="0" quotePrefix="0" xfId="0">
      <alignment horizontal="center" vertical="center" readingOrder="1"/>
    </xf>
    <xf numFmtId="0" fontId="16" fillId="7" borderId="6" applyAlignment="1" pivotButton="0" quotePrefix="0" xfId="0">
      <alignment horizontal="center" vertical="center" readingOrder="1"/>
    </xf>
    <xf numFmtId="0" fontId="17" fillId="8" borderId="6" applyAlignment="1" pivotButton="0" quotePrefix="0" xfId="0">
      <alignment horizontal="center" vertical="center" readingOrder="1"/>
    </xf>
    <xf numFmtId="0" fontId="18" fillId="9" borderId="6" applyAlignment="1" pivotButton="0" quotePrefix="0" xfId="0">
      <alignment horizontal="center" vertical="center" readingOrder="1"/>
    </xf>
    <xf numFmtId="0" fontId="19" fillId="10" borderId="6" applyAlignment="1" pivotButton="0" quotePrefix="0" xfId="0">
      <alignment horizontal="center" vertical="center" readingOrder="1"/>
    </xf>
    <xf numFmtId="0" fontId="0" fillId="0" borderId="10" pivotButton="0" quotePrefix="0" xfId="0"/>
    <xf numFmtId="0" fontId="20" fillId="11" borderId="6" applyAlignment="1" pivotButton="0" quotePrefix="0" xfId="0">
      <alignment horizontal="center" vertical="center" readingOrder="1"/>
    </xf>
    <xf numFmtId="0" fontId="21" fillId="0" borderId="0" applyAlignment="1" pivotButton="0" quotePrefix="0" xfId="0">
      <alignment horizontal="left" vertical="top" readingOrder="1"/>
    </xf>
    <xf numFmtId="0" fontId="28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2">
    <dxf>
      <fill>
        <patternFill patternType="solid">
          <fgColor rgb="00C3CADB"/>
          <bgColor rgb="00C3CADB"/>
        </patternFill>
      </fill>
    </dxf>
    <dxf>
      <fill>
        <patternFill patternType="solid">
          <fgColor rgb="0056668F"/>
          <bgColor rgb="0056668F"/>
        </patternFill>
      </fill>
    </dxf>
    <dxf>
      <font>
        <b val="1"/>
        <color rgb="001E6A40"/>
      </font>
      <fill>
        <patternFill patternType="solid">
          <fgColor rgb="00DCEFE3"/>
          <bgColor rgb="00DCEFE3"/>
        </patternFill>
      </fill>
    </dxf>
    <dxf>
      <font>
        <b val="1"/>
        <color rgb="007A5200"/>
      </font>
      <fill>
        <patternFill patternType="solid">
          <fgColor rgb="00FBEFCF"/>
          <bgColor rgb="00FBEFCF"/>
        </patternFill>
      </fill>
    </dxf>
    <dxf>
      <font>
        <b val="1"/>
        <color rgb="002F6B4A"/>
      </font>
      <fill>
        <patternFill patternType="solid">
          <fgColor rgb="00E8F3EC"/>
          <bgColor rgb="00E8F3EC"/>
        </patternFill>
      </fill>
    </dxf>
    <dxf>
      <font>
        <b val="1"/>
        <color rgb="009A2B1E"/>
      </font>
      <fill>
        <patternFill patternType="solid">
          <fgColor rgb="00FBE1DC"/>
          <bgColor rgb="00FBE1DC"/>
        </patternFill>
      </fill>
    </dxf>
    <dxf>
      <font>
        <b val="1"/>
        <color rgb="001D4F86"/>
      </font>
      <fill>
        <patternFill patternType="solid">
          <fgColor rgb="00DBE9F8"/>
          <bgColor rgb="00DBE9F8"/>
        </patternFill>
      </fill>
    </dxf>
    <dxf>
      <font>
        <b val="1"/>
        <color rgb="00553C8B"/>
      </font>
      <fill>
        <patternFill patternType="solid">
          <fgColor rgb="00ECE7F6"/>
          <bgColor rgb="00ECE7F6"/>
        </patternFill>
      </fill>
    </dxf>
    <dxf>
      <font>
        <b val="1"/>
        <color rgb="008C1C1C"/>
      </font>
      <fill>
        <patternFill patternType="solid">
          <fgColor rgb="00F6D3D3"/>
          <bgColor rgb="00F6D3D3"/>
        </patternFill>
      </fill>
    </dxf>
    <dxf>
      <font>
        <b val="1"/>
        <color rgb="004A5363"/>
      </font>
      <fill>
        <patternFill patternType="solid">
          <fgColor rgb="00E6E9EF"/>
          <bgColor rgb="00E6E9EF"/>
        </patternFill>
      </fill>
    </dxf>
    <dxf>
      <fill>
        <patternFill patternType="solid">
          <fgColor rgb="00E4E7EE"/>
          <bgColor rgb="00E4E7EE"/>
        </patternFill>
      </fill>
    </dxf>
    <dxf>
      <fill>
        <patternFill patternType="solid">
          <fgColor rgb="00F1F3F7"/>
          <bgColor rgb="00F1F3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ro/?utm_source=template&amp;utm_medium=xlsx&amp;utm_campaign=attendance-tracker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P52"/>
  <sheetViews>
    <sheetView showGridLines="0" zoomScale="100"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3.9" customWidth="1" min="3" max="3"/>
    <col width="3.9" customWidth="1" min="4" max="4"/>
    <col width="3.9" customWidth="1" min="5" max="5"/>
    <col width="3.9" customWidth="1" min="6" max="6"/>
    <col width="3.9" customWidth="1" min="7" max="7"/>
    <col width="3.9" customWidth="1" min="8" max="8"/>
    <col width="3.9" customWidth="1" min="9" max="9"/>
    <col width="3.9" customWidth="1" min="10" max="10"/>
    <col width="3.9" customWidth="1" min="11" max="11"/>
    <col width="3.9" customWidth="1" min="12" max="12"/>
    <col width="3.9" customWidth="1" min="13" max="13"/>
    <col width="3.9" customWidth="1" min="14" max="14"/>
    <col width="3.9" customWidth="1" min="15" max="15"/>
    <col width="3.9" customWidth="1" min="16" max="16"/>
    <col width="3.9" customWidth="1" min="17" max="17"/>
    <col width="3.9" customWidth="1" min="18" max="18"/>
    <col width="3.9" customWidth="1" min="19" max="19"/>
    <col width="3.9" customWidth="1" min="20" max="20"/>
    <col width="3.9" customWidth="1" min="21" max="21"/>
    <col width="3.9" customWidth="1" min="22" max="22"/>
    <col width="3.9" customWidth="1" min="23" max="23"/>
    <col width="3.9" customWidth="1" min="24" max="24"/>
    <col width="3.9" customWidth="1" min="25" max="25"/>
    <col width="3.9" customWidth="1" min="26" max="26"/>
    <col width="3.9" customWidth="1" min="27" max="27"/>
    <col width="3.9" customWidth="1" min="28" max="28"/>
    <col width="3.9" customWidth="1" min="29" max="29"/>
    <col width="3.9" customWidth="1" min="30" max="30"/>
    <col width="3.9" customWidth="1" min="31" max="31"/>
    <col width="3.9" customWidth="1" min="32" max="32"/>
    <col width="3.9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hidden="1" width="13" customWidth="1" min="42" max="42"/>
  </cols>
  <sheetData>
    <row r="1" ht="34" customHeight="1">
      <c r="A1" s="1" t="inlineStr">
        <is>
          <t>Foaie colectivă de prezență</t>
        </is>
      </c>
      <c r="Z1" s="2">
        <f>IF(OR($Y$4="",$AP$13=""),"",DATE($Y$4,$AP$13,1))</f>
        <v/>
      </c>
      <c r="AP1" t="inlineStr">
        <is>
          <t>Ianuarie</t>
        </is>
      </c>
    </row>
    <row r="2" ht="30" customHeight="1">
      <c r="A2" s="3" t="inlineStr">
        <is>
          <t>Alege anul și luna, trece echipa și alege un cod pentru fiecare zi din lista derulantă. Weekendurile sunt colorate în gri, iar totalurile și rata de prezență se calculează automat.</t>
        </is>
      </c>
      <c r="AP2" t="inlineStr">
        <is>
          <t>Februarie</t>
        </is>
      </c>
    </row>
    <row r="3" ht="6" customHeight="1">
      <c r="AP3" t="inlineStr">
        <is>
          <t>Martie</t>
        </is>
      </c>
    </row>
    <row r="4">
      <c r="B4" s="4" t="inlineStr">
        <is>
          <t>Firmă / șantier</t>
        </is>
      </c>
      <c r="C4" s="5" t="n"/>
      <c r="D4" s="6" t="n"/>
      <c r="E4" s="6" t="n"/>
      <c r="F4" s="6" t="n"/>
      <c r="G4" s="6" t="n"/>
      <c r="H4" s="6" t="n"/>
      <c r="I4" s="6" t="n"/>
      <c r="J4" s="6" t="n"/>
      <c r="K4" s="6" t="n"/>
      <c r="L4" s="6" t="n"/>
      <c r="M4" s="6" t="n"/>
      <c r="N4" s="6" t="n"/>
      <c r="O4" s="6" t="n"/>
      <c r="P4" s="6" t="n"/>
      <c r="Q4" s="6" t="n"/>
      <c r="T4" s="4" t="inlineStr">
        <is>
          <t>Anul</t>
        </is>
      </c>
      <c r="Y4" s="7" t="n">
        <v>2026</v>
      </c>
      <c r="Z4" s="6" t="n"/>
      <c r="AA4" s="6" t="n"/>
      <c r="AB4" s="6" t="n"/>
      <c r="AP4" t="inlineStr">
        <is>
          <t>Aprilie</t>
        </is>
      </c>
    </row>
    <row r="5">
      <c r="B5" s="4" t="inlineStr">
        <is>
          <t>Șef de echipă</t>
        </is>
      </c>
      <c r="C5" s="5" t="n"/>
      <c r="D5" s="6" t="n"/>
      <c r="E5" s="6" t="n"/>
      <c r="F5" s="6" t="n"/>
      <c r="G5" s="6" t="n"/>
      <c r="H5" s="6" t="n"/>
      <c r="I5" s="6" t="n"/>
      <c r="J5" s="6" t="n"/>
      <c r="K5" s="6" t="n"/>
      <c r="L5" s="6" t="n"/>
      <c r="M5" s="6" t="n"/>
      <c r="N5" s="6" t="n"/>
      <c r="O5" s="6" t="n"/>
      <c r="P5" s="6" t="n"/>
      <c r="Q5" s="6" t="n"/>
      <c r="T5" s="4" t="inlineStr">
        <is>
          <t>Luna</t>
        </is>
      </c>
      <c r="Y5" s="8" t="inlineStr">
        <is>
          <t>Ianuarie</t>
        </is>
      </c>
      <c r="Z5" s="6" t="n"/>
      <c r="AA5" s="6" t="n"/>
      <c r="AB5" s="6" t="n"/>
      <c r="AP5" t="inlineStr">
        <is>
          <t>Mai</t>
        </is>
      </c>
    </row>
    <row r="6" ht="8" customHeight="1">
      <c r="AP6" t="inlineStr">
        <is>
          <t>Iunie</t>
        </is>
      </c>
    </row>
    <row r="7" hidden="1">
      <c r="C7">
        <f>IF(C9="","",IF(WEEKDAY(C9,2)&gt;5,0,1))</f>
        <v/>
      </c>
      <c r="D7">
        <f>IF(D9="","",IF(WEEKDAY(D9,2)&gt;5,0,1))</f>
        <v/>
      </c>
      <c r="E7">
        <f>IF(E9="","",IF(WEEKDAY(E9,2)&gt;5,0,1))</f>
        <v/>
      </c>
      <c r="F7">
        <f>IF(F9="","",IF(WEEKDAY(F9,2)&gt;5,0,1))</f>
        <v/>
      </c>
      <c r="G7">
        <f>IF(G9="","",IF(WEEKDAY(G9,2)&gt;5,0,1))</f>
        <v/>
      </c>
      <c r="H7">
        <f>IF(H9="","",IF(WEEKDAY(H9,2)&gt;5,0,1))</f>
        <v/>
      </c>
      <c r="I7">
        <f>IF(I9="","",IF(WEEKDAY(I9,2)&gt;5,0,1))</f>
        <v/>
      </c>
      <c r="J7">
        <f>IF(J9="","",IF(WEEKDAY(J9,2)&gt;5,0,1))</f>
        <v/>
      </c>
      <c r="K7">
        <f>IF(K9="","",IF(WEEKDAY(K9,2)&gt;5,0,1))</f>
        <v/>
      </c>
      <c r="L7">
        <f>IF(L9="","",IF(WEEKDAY(L9,2)&gt;5,0,1))</f>
        <v/>
      </c>
      <c r="M7">
        <f>IF(M9="","",IF(WEEKDAY(M9,2)&gt;5,0,1))</f>
        <v/>
      </c>
      <c r="N7">
        <f>IF(N9="","",IF(WEEKDAY(N9,2)&gt;5,0,1))</f>
        <v/>
      </c>
      <c r="O7">
        <f>IF(O9="","",IF(WEEKDAY(O9,2)&gt;5,0,1))</f>
        <v/>
      </c>
      <c r="P7">
        <f>IF(P9="","",IF(WEEKDAY(P9,2)&gt;5,0,1))</f>
        <v/>
      </c>
      <c r="Q7">
        <f>IF(Q9="","",IF(WEEKDAY(Q9,2)&gt;5,0,1))</f>
        <v/>
      </c>
      <c r="R7">
        <f>IF(R9="","",IF(WEEKDAY(R9,2)&gt;5,0,1))</f>
        <v/>
      </c>
      <c r="S7">
        <f>IF(S9="","",IF(WEEKDAY(S9,2)&gt;5,0,1))</f>
        <v/>
      </c>
      <c r="T7">
        <f>IF(T9="","",IF(WEEKDAY(T9,2)&gt;5,0,1))</f>
        <v/>
      </c>
      <c r="U7">
        <f>IF(U9="","",IF(WEEKDAY(U9,2)&gt;5,0,1))</f>
        <v/>
      </c>
      <c r="V7">
        <f>IF(V9="","",IF(WEEKDAY(V9,2)&gt;5,0,1))</f>
        <v/>
      </c>
      <c r="W7">
        <f>IF(W9="","",IF(WEEKDAY(W9,2)&gt;5,0,1))</f>
        <v/>
      </c>
      <c r="X7">
        <f>IF(X9="","",IF(WEEKDAY(X9,2)&gt;5,0,1))</f>
        <v/>
      </c>
      <c r="Y7">
        <f>IF(Y9="","",IF(WEEKDAY(Y9,2)&gt;5,0,1))</f>
        <v/>
      </c>
      <c r="Z7">
        <f>IF(Z9="","",IF(WEEKDAY(Z9,2)&gt;5,0,1))</f>
        <v/>
      </c>
      <c r="AA7">
        <f>IF(AA9="","",IF(WEEKDAY(AA9,2)&gt;5,0,1))</f>
        <v/>
      </c>
      <c r="AB7">
        <f>IF(AB9="","",IF(WEEKDAY(AB9,2)&gt;5,0,1))</f>
        <v/>
      </c>
      <c r="AC7">
        <f>IF(AC9="","",IF(WEEKDAY(AC9,2)&gt;5,0,1))</f>
        <v/>
      </c>
      <c r="AD7">
        <f>IF(AD9="","",IF(WEEKDAY(AD9,2)&gt;5,0,1))</f>
        <v/>
      </c>
      <c r="AE7">
        <f>IF(AE9="","",IF(WEEKDAY(AE9,2)&gt;5,0,1))</f>
        <v/>
      </c>
      <c r="AF7">
        <f>IF(AF9="","",IF(WEEKDAY(AF9,2)&gt;5,0,1))</f>
        <v/>
      </c>
      <c r="AG7">
        <f>IF(AG9="","",IF(WEEKDAY(AG9,2)&gt;5,0,1))</f>
        <v/>
      </c>
      <c r="AP7" t="inlineStr">
        <is>
          <t>Iulie</t>
        </is>
      </c>
    </row>
    <row r="8" ht="17" customHeight="1">
      <c r="A8" s="9" t="inlineStr">
        <is>
          <t>#</t>
        </is>
      </c>
      <c r="B8" s="9" t="inlineStr">
        <is>
          <t>Angajat</t>
        </is>
      </c>
      <c r="C8" s="10">
        <f>IF(C9="","",C9)</f>
        <v/>
      </c>
      <c r="D8" s="10">
        <f>IF(D9="","",D9)</f>
        <v/>
      </c>
      <c r="E8" s="10">
        <f>IF(E9="","",E9)</f>
        <v/>
      </c>
      <c r="F8" s="10">
        <f>IF(F9="","",F9)</f>
        <v/>
      </c>
      <c r="G8" s="10">
        <f>IF(G9="","",G9)</f>
        <v/>
      </c>
      <c r="H8" s="10">
        <f>IF(H9="","",H9)</f>
        <v/>
      </c>
      <c r="I8" s="10">
        <f>IF(I9="","",I9)</f>
        <v/>
      </c>
      <c r="J8" s="10">
        <f>IF(J9="","",J9)</f>
        <v/>
      </c>
      <c r="K8" s="10">
        <f>IF(K9="","",K9)</f>
        <v/>
      </c>
      <c r="L8" s="10">
        <f>IF(L9="","",L9)</f>
        <v/>
      </c>
      <c r="M8" s="10">
        <f>IF(M9="","",M9)</f>
        <v/>
      </c>
      <c r="N8" s="10">
        <f>IF(N9="","",N9)</f>
        <v/>
      </c>
      <c r="O8" s="10">
        <f>IF(O9="","",O9)</f>
        <v/>
      </c>
      <c r="P8" s="10">
        <f>IF(P9="","",P9)</f>
        <v/>
      </c>
      <c r="Q8" s="10">
        <f>IF(Q9="","",Q9)</f>
        <v/>
      </c>
      <c r="R8" s="10">
        <f>IF(R9="","",R9)</f>
        <v/>
      </c>
      <c r="S8" s="10">
        <f>IF(S9="","",S9)</f>
        <v/>
      </c>
      <c r="T8" s="10">
        <f>IF(T9="","",T9)</f>
        <v/>
      </c>
      <c r="U8" s="10">
        <f>IF(U9="","",U9)</f>
        <v/>
      </c>
      <c r="V8" s="10">
        <f>IF(V9="","",V9)</f>
        <v/>
      </c>
      <c r="W8" s="10">
        <f>IF(W9="","",W9)</f>
        <v/>
      </c>
      <c r="X8" s="10">
        <f>IF(X9="","",X9)</f>
        <v/>
      </c>
      <c r="Y8" s="10">
        <f>IF(Y9="","",Y9)</f>
        <v/>
      </c>
      <c r="Z8" s="10">
        <f>IF(Z9="","",Z9)</f>
        <v/>
      </c>
      <c r="AA8" s="10">
        <f>IF(AA9="","",AA9)</f>
        <v/>
      </c>
      <c r="AB8" s="10">
        <f>IF(AB9="","",AB9)</f>
        <v/>
      </c>
      <c r="AC8" s="10">
        <f>IF(AC9="","",AC9)</f>
        <v/>
      </c>
      <c r="AD8" s="10">
        <f>IF(AD9="","",AD9)</f>
        <v/>
      </c>
      <c r="AE8" s="10">
        <f>IF(AE9="","",AE9)</f>
        <v/>
      </c>
      <c r="AF8" s="10">
        <f>IF(AF9="","",AF9)</f>
        <v/>
      </c>
      <c r="AG8" s="10">
        <f>IF(AG9="","",AG9)</f>
        <v/>
      </c>
      <c r="AH8" s="9" t="inlineStr">
        <is>
          <t>Prezent</t>
        </is>
      </c>
      <c r="AI8" s="9" t="inlineStr">
        <is>
          <t>Întârziere</t>
        </is>
      </c>
      <c r="AJ8" s="9" t="inlineStr">
        <is>
          <t>Concediu medical</t>
        </is>
      </c>
      <c r="AK8" s="9" t="inlineStr">
        <is>
          <t>Concediu odihnă</t>
        </is>
      </c>
      <c r="AL8" s="9" t="inlineStr">
        <is>
          <t>Fără plată</t>
        </is>
      </c>
      <c r="AM8" s="9" t="inlineStr">
        <is>
          <t>Nemotivat</t>
        </is>
      </c>
      <c r="AN8" s="9" t="inlineStr">
        <is>
          <t>Prezență</t>
        </is>
      </c>
      <c r="AP8" t="inlineStr">
        <is>
          <t>August</t>
        </is>
      </c>
    </row>
    <row r="9" ht="19" customHeight="1">
      <c r="A9" s="11" t="n"/>
      <c r="B9" s="11" t="n"/>
      <c r="C9" s="12">
        <f>IF(OR($Y$4="",$AP$13=""),"",IF(1&gt;DAY(DATE($Y$4,$AP$13+1,0)),"",DATE($Y$4,$AP$13,1)))</f>
        <v/>
      </c>
      <c r="D9" s="12">
        <f>IF(OR($Y$4="",$AP$13=""),"",IF(2&gt;DAY(DATE($Y$4,$AP$13+1,0)),"",DATE($Y$4,$AP$13,2)))</f>
        <v/>
      </c>
      <c r="E9" s="12">
        <f>IF(OR($Y$4="",$AP$13=""),"",IF(3&gt;DAY(DATE($Y$4,$AP$13+1,0)),"",DATE($Y$4,$AP$13,3)))</f>
        <v/>
      </c>
      <c r="F9" s="12">
        <f>IF(OR($Y$4="",$AP$13=""),"",IF(4&gt;DAY(DATE($Y$4,$AP$13+1,0)),"",DATE($Y$4,$AP$13,4)))</f>
        <v/>
      </c>
      <c r="G9" s="12">
        <f>IF(OR($Y$4="",$AP$13=""),"",IF(5&gt;DAY(DATE($Y$4,$AP$13+1,0)),"",DATE($Y$4,$AP$13,5)))</f>
        <v/>
      </c>
      <c r="H9" s="12">
        <f>IF(OR($Y$4="",$AP$13=""),"",IF(6&gt;DAY(DATE($Y$4,$AP$13+1,0)),"",DATE($Y$4,$AP$13,6)))</f>
        <v/>
      </c>
      <c r="I9" s="12">
        <f>IF(OR($Y$4="",$AP$13=""),"",IF(7&gt;DAY(DATE($Y$4,$AP$13+1,0)),"",DATE($Y$4,$AP$13,7)))</f>
        <v/>
      </c>
      <c r="J9" s="12">
        <f>IF(OR($Y$4="",$AP$13=""),"",IF(8&gt;DAY(DATE($Y$4,$AP$13+1,0)),"",DATE($Y$4,$AP$13,8)))</f>
        <v/>
      </c>
      <c r="K9" s="12">
        <f>IF(OR($Y$4="",$AP$13=""),"",IF(9&gt;DAY(DATE($Y$4,$AP$13+1,0)),"",DATE($Y$4,$AP$13,9)))</f>
        <v/>
      </c>
      <c r="L9" s="12">
        <f>IF(OR($Y$4="",$AP$13=""),"",IF(10&gt;DAY(DATE($Y$4,$AP$13+1,0)),"",DATE($Y$4,$AP$13,10)))</f>
        <v/>
      </c>
      <c r="M9" s="12">
        <f>IF(OR($Y$4="",$AP$13=""),"",IF(11&gt;DAY(DATE($Y$4,$AP$13+1,0)),"",DATE($Y$4,$AP$13,11)))</f>
        <v/>
      </c>
      <c r="N9" s="12">
        <f>IF(OR($Y$4="",$AP$13=""),"",IF(12&gt;DAY(DATE($Y$4,$AP$13+1,0)),"",DATE($Y$4,$AP$13,12)))</f>
        <v/>
      </c>
      <c r="O9" s="12">
        <f>IF(OR($Y$4="",$AP$13=""),"",IF(13&gt;DAY(DATE($Y$4,$AP$13+1,0)),"",DATE($Y$4,$AP$13,13)))</f>
        <v/>
      </c>
      <c r="P9" s="12">
        <f>IF(OR($Y$4="",$AP$13=""),"",IF(14&gt;DAY(DATE($Y$4,$AP$13+1,0)),"",DATE($Y$4,$AP$13,14)))</f>
        <v/>
      </c>
      <c r="Q9" s="12">
        <f>IF(OR($Y$4="",$AP$13=""),"",IF(15&gt;DAY(DATE($Y$4,$AP$13+1,0)),"",DATE($Y$4,$AP$13,15)))</f>
        <v/>
      </c>
      <c r="R9" s="12">
        <f>IF(OR($Y$4="",$AP$13=""),"",IF(16&gt;DAY(DATE($Y$4,$AP$13+1,0)),"",DATE($Y$4,$AP$13,16)))</f>
        <v/>
      </c>
      <c r="S9" s="12">
        <f>IF(OR($Y$4="",$AP$13=""),"",IF(17&gt;DAY(DATE($Y$4,$AP$13+1,0)),"",DATE($Y$4,$AP$13,17)))</f>
        <v/>
      </c>
      <c r="T9" s="12">
        <f>IF(OR($Y$4="",$AP$13=""),"",IF(18&gt;DAY(DATE($Y$4,$AP$13+1,0)),"",DATE($Y$4,$AP$13,18)))</f>
        <v/>
      </c>
      <c r="U9" s="12">
        <f>IF(OR($Y$4="",$AP$13=""),"",IF(19&gt;DAY(DATE($Y$4,$AP$13+1,0)),"",DATE($Y$4,$AP$13,19)))</f>
        <v/>
      </c>
      <c r="V9" s="12">
        <f>IF(OR($Y$4="",$AP$13=""),"",IF(20&gt;DAY(DATE($Y$4,$AP$13+1,0)),"",DATE($Y$4,$AP$13,20)))</f>
        <v/>
      </c>
      <c r="W9" s="12">
        <f>IF(OR($Y$4="",$AP$13=""),"",IF(21&gt;DAY(DATE($Y$4,$AP$13+1,0)),"",DATE($Y$4,$AP$13,21)))</f>
        <v/>
      </c>
      <c r="X9" s="12">
        <f>IF(OR($Y$4="",$AP$13=""),"",IF(22&gt;DAY(DATE($Y$4,$AP$13+1,0)),"",DATE($Y$4,$AP$13,22)))</f>
        <v/>
      </c>
      <c r="Y9" s="12">
        <f>IF(OR($Y$4="",$AP$13=""),"",IF(23&gt;DAY(DATE($Y$4,$AP$13+1,0)),"",DATE($Y$4,$AP$13,23)))</f>
        <v/>
      </c>
      <c r="Z9" s="12">
        <f>IF(OR($Y$4="",$AP$13=""),"",IF(24&gt;DAY(DATE($Y$4,$AP$13+1,0)),"",DATE($Y$4,$AP$13,24)))</f>
        <v/>
      </c>
      <c r="AA9" s="12">
        <f>IF(OR($Y$4="",$AP$13=""),"",IF(25&gt;DAY(DATE($Y$4,$AP$13+1,0)),"",DATE($Y$4,$AP$13,25)))</f>
        <v/>
      </c>
      <c r="AB9" s="12">
        <f>IF(OR($Y$4="",$AP$13=""),"",IF(26&gt;DAY(DATE($Y$4,$AP$13+1,0)),"",DATE($Y$4,$AP$13,26)))</f>
        <v/>
      </c>
      <c r="AC9" s="12">
        <f>IF(OR($Y$4="",$AP$13=""),"",IF(27&gt;DAY(DATE($Y$4,$AP$13+1,0)),"",DATE($Y$4,$AP$13,27)))</f>
        <v/>
      </c>
      <c r="AD9" s="12">
        <f>IF(OR($Y$4="",$AP$13=""),"",IF(28&gt;DAY(DATE($Y$4,$AP$13+1,0)),"",DATE($Y$4,$AP$13,28)))</f>
        <v/>
      </c>
      <c r="AE9" s="12">
        <f>IF(OR($Y$4="",$AP$13=""),"",IF(29&gt;DAY(DATE($Y$4,$AP$13+1,0)),"",DATE($Y$4,$AP$13,29)))</f>
        <v/>
      </c>
      <c r="AF9" s="12">
        <f>IF(OR($Y$4="",$AP$13=""),"",IF(30&gt;DAY(DATE($Y$4,$AP$13+1,0)),"",DATE($Y$4,$AP$13,30)))</f>
        <v/>
      </c>
      <c r="AG9" s="12">
        <f>IF(OR($Y$4="",$AP$13=""),"",IF(31&gt;DAY(DATE($Y$4,$AP$13+1,0)),"",DATE($Y$4,$AP$13,31)))</f>
        <v/>
      </c>
      <c r="AH9" s="11" t="n"/>
      <c r="AI9" s="11" t="n"/>
      <c r="AJ9" s="11" t="n"/>
      <c r="AK9" s="11" t="n"/>
      <c r="AL9" s="11" t="n"/>
      <c r="AM9" s="11" t="n"/>
      <c r="AN9" s="11" t="n"/>
      <c r="AP9" t="inlineStr">
        <is>
          <t>Septembrie</t>
        </is>
      </c>
    </row>
    <row r="10" ht="18" customHeight="1">
      <c r="A10" s="13" t="n">
        <v>1</v>
      </c>
      <c r="B10" s="14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5" t="n"/>
      <c r="Q10" s="15" t="n"/>
      <c r="R10" s="15" t="n"/>
      <c r="S10" s="15" t="n"/>
      <c r="T10" s="15" t="n"/>
      <c r="U10" s="15" t="n"/>
      <c r="V10" s="15" t="n"/>
      <c r="W10" s="15" t="n"/>
      <c r="X10" s="15" t="n"/>
      <c r="Y10" s="15" t="n"/>
      <c r="Z10" s="15" t="n"/>
      <c r="AA10" s="15" t="n"/>
      <c r="AB10" s="15" t="n"/>
      <c r="AC10" s="15" t="n"/>
      <c r="AD10" s="15" t="n"/>
      <c r="AE10" s="15" t="n"/>
      <c r="AF10" s="15" t="n"/>
      <c r="AG10" s="15" t="n"/>
      <c r="AH10" s="16">
        <f>IF(COUNTA(C10:AG10)=0,"",COUNTIF(C10:AG10,$C$43)+COUNTIF(C10:AG10,$C$44)+0.5*COUNTIF(C10:AG10,$C$45))</f>
        <v/>
      </c>
      <c r="AI10" s="17">
        <f>IF(COUNTA(C10:AG10)=0,"",COUNTIF(C10:AG10,$C$44))</f>
        <v/>
      </c>
      <c r="AJ10" s="17">
        <f>IF(COUNTA(C10:AG10)=0,"",COUNTIF(C10:AG10,$C$46))</f>
        <v/>
      </c>
      <c r="AK10" s="17">
        <f>IF(COUNTA(C10:AG10)=0,"",COUNTIF(C10:AG10,$C$47))</f>
        <v/>
      </c>
      <c r="AL10" s="17">
        <f>IF(COUNTA(C10:AG10)=0,"",COUNTIF(C10:AG10,$C$48))</f>
        <v/>
      </c>
      <c r="AM10" s="17">
        <f>IF(COUNTA(C10:AG10)=0,"",COUNTIF(C10:AG10,$C$49))</f>
        <v/>
      </c>
      <c r="AN10" s="18">
        <f>IF(COUNTA(C10:AG10)=0,"",IFERROR(MIN(1,(COUNTIF(C10:AG10,$C$43)+COUNTIF(C10:AG10,$C$44)+0.5*COUNTIF(C10:AG10,$C$45))/(COUNTIFS($C$7:$AG$7,1,C10:AG10,"&lt;&gt;")-COUNTIFS($C$7:$AG$7,1,C10:AG10,$C$50))),""))</f>
        <v/>
      </c>
      <c r="AP10" t="inlineStr">
        <is>
          <t>Octombrie</t>
        </is>
      </c>
    </row>
    <row r="11" ht="18" customHeight="1">
      <c r="A11" s="13" t="n">
        <v>2</v>
      </c>
      <c r="B11" s="14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5" t="n"/>
      <c r="Q11" s="15" t="n"/>
      <c r="R11" s="15" t="n"/>
      <c r="S11" s="15" t="n"/>
      <c r="T11" s="15" t="n"/>
      <c r="U11" s="15" t="n"/>
      <c r="V11" s="15" t="n"/>
      <c r="W11" s="15" t="n"/>
      <c r="X11" s="15" t="n"/>
      <c r="Y11" s="15" t="n"/>
      <c r="Z11" s="15" t="n"/>
      <c r="AA11" s="15" t="n"/>
      <c r="AB11" s="15" t="n"/>
      <c r="AC11" s="15" t="n"/>
      <c r="AD11" s="15" t="n"/>
      <c r="AE11" s="15" t="n"/>
      <c r="AF11" s="15" t="n"/>
      <c r="AG11" s="15" t="n"/>
      <c r="AH11" s="16">
        <f>IF(COUNTA(C11:AG11)=0,"",COUNTIF(C11:AG11,$C$43)+COUNTIF(C11:AG11,$C$44)+0.5*COUNTIF(C11:AG11,$C$45))</f>
        <v/>
      </c>
      <c r="AI11" s="17">
        <f>IF(COUNTA(C11:AG11)=0,"",COUNTIF(C11:AG11,$C$44))</f>
        <v/>
      </c>
      <c r="AJ11" s="17">
        <f>IF(COUNTA(C11:AG11)=0,"",COUNTIF(C11:AG11,$C$46))</f>
        <v/>
      </c>
      <c r="AK11" s="17">
        <f>IF(COUNTA(C11:AG11)=0,"",COUNTIF(C11:AG11,$C$47))</f>
        <v/>
      </c>
      <c r="AL11" s="17">
        <f>IF(COUNTA(C11:AG11)=0,"",COUNTIF(C11:AG11,$C$48))</f>
        <v/>
      </c>
      <c r="AM11" s="17">
        <f>IF(COUNTA(C11:AG11)=0,"",COUNTIF(C11:AG11,$C$49))</f>
        <v/>
      </c>
      <c r="AN11" s="18">
        <f>IF(COUNTA(C11:AG11)=0,"",IFERROR(MIN(1,(COUNTIF(C11:AG11,$C$43)+COUNTIF(C11:AG11,$C$44)+0.5*COUNTIF(C11:AG11,$C$45))/(COUNTIFS($C$7:$AG$7,1,C11:AG11,"&lt;&gt;")-COUNTIFS($C$7:$AG$7,1,C11:AG11,$C$50))),""))</f>
        <v/>
      </c>
      <c r="AP11" t="inlineStr">
        <is>
          <t>Noiembrie</t>
        </is>
      </c>
    </row>
    <row r="12" ht="18" customHeight="1">
      <c r="A12" s="13" t="n">
        <v>3</v>
      </c>
      <c r="B12" s="14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5" t="n"/>
      <c r="Q12" s="15" t="n"/>
      <c r="R12" s="15" t="n"/>
      <c r="S12" s="15" t="n"/>
      <c r="T12" s="15" t="n"/>
      <c r="U12" s="15" t="n"/>
      <c r="V12" s="15" t="n"/>
      <c r="W12" s="15" t="n"/>
      <c r="X12" s="15" t="n"/>
      <c r="Y12" s="15" t="n"/>
      <c r="Z12" s="15" t="n"/>
      <c r="AA12" s="15" t="n"/>
      <c r="AB12" s="15" t="n"/>
      <c r="AC12" s="15" t="n"/>
      <c r="AD12" s="15" t="n"/>
      <c r="AE12" s="15" t="n"/>
      <c r="AF12" s="15" t="n"/>
      <c r="AG12" s="15" t="n"/>
      <c r="AH12" s="16">
        <f>IF(COUNTA(C12:AG12)=0,"",COUNTIF(C12:AG12,$C$43)+COUNTIF(C12:AG12,$C$44)+0.5*COUNTIF(C12:AG12,$C$45))</f>
        <v/>
      </c>
      <c r="AI12" s="17">
        <f>IF(COUNTA(C12:AG12)=0,"",COUNTIF(C12:AG12,$C$44))</f>
        <v/>
      </c>
      <c r="AJ12" s="17">
        <f>IF(COUNTA(C12:AG12)=0,"",COUNTIF(C12:AG12,$C$46))</f>
        <v/>
      </c>
      <c r="AK12" s="17">
        <f>IF(COUNTA(C12:AG12)=0,"",COUNTIF(C12:AG12,$C$47))</f>
        <v/>
      </c>
      <c r="AL12" s="17">
        <f>IF(COUNTA(C12:AG12)=0,"",COUNTIF(C12:AG12,$C$48))</f>
        <v/>
      </c>
      <c r="AM12" s="17">
        <f>IF(COUNTA(C12:AG12)=0,"",COUNTIF(C12:AG12,$C$49))</f>
        <v/>
      </c>
      <c r="AN12" s="18">
        <f>IF(COUNTA(C12:AG12)=0,"",IFERROR(MIN(1,(COUNTIF(C12:AG12,$C$43)+COUNTIF(C12:AG12,$C$44)+0.5*COUNTIF(C12:AG12,$C$45))/(COUNTIFS($C$7:$AG$7,1,C12:AG12,"&lt;&gt;")-COUNTIFS($C$7:$AG$7,1,C12:AG12,$C$50))),""))</f>
        <v/>
      </c>
      <c r="AP12" t="inlineStr">
        <is>
          <t>Decembrie</t>
        </is>
      </c>
    </row>
    <row r="13" ht="18" customHeight="1">
      <c r="A13" s="13" t="n">
        <v>4</v>
      </c>
      <c r="B13" s="14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5" t="n"/>
      <c r="Q13" s="15" t="n"/>
      <c r="R13" s="15" t="n"/>
      <c r="S13" s="15" t="n"/>
      <c r="T13" s="15" t="n"/>
      <c r="U13" s="15" t="n"/>
      <c r="V13" s="15" t="n"/>
      <c r="W13" s="15" t="n"/>
      <c r="X13" s="15" t="n"/>
      <c r="Y13" s="15" t="n"/>
      <c r="Z13" s="15" t="n"/>
      <c r="AA13" s="15" t="n"/>
      <c r="AB13" s="15" t="n"/>
      <c r="AC13" s="15" t="n"/>
      <c r="AD13" s="15" t="n"/>
      <c r="AE13" s="15" t="n"/>
      <c r="AF13" s="15" t="n"/>
      <c r="AG13" s="15" t="n"/>
      <c r="AH13" s="16">
        <f>IF(COUNTA(C13:AG13)=0,"",COUNTIF(C13:AG13,$C$43)+COUNTIF(C13:AG13,$C$44)+0.5*COUNTIF(C13:AG13,$C$45))</f>
        <v/>
      </c>
      <c r="AI13" s="17">
        <f>IF(COUNTA(C13:AG13)=0,"",COUNTIF(C13:AG13,$C$44))</f>
        <v/>
      </c>
      <c r="AJ13" s="17">
        <f>IF(COUNTA(C13:AG13)=0,"",COUNTIF(C13:AG13,$C$46))</f>
        <v/>
      </c>
      <c r="AK13" s="17">
        <f>IF(COUNTA(C13:AG13)=0,"",COUNTIF(C13:AG13,$C$47))</f>
        <v/>
      </c>
      <c r="AL13" s="17">
        <f>IF(COUNTA(C13:AG13)=0,"",COUNTIF(C13:AG13,$C$48))</f>
        <v/>
      </c>
      <c r="AM13" s="17">
        <f>IF(COUNTA(C13:AG13)=0,"",COUNTIF(C13:AG13,$C$49))</f>
        <v/>
      </c>
      <c r="AN13" s="18">
        <f>IF(COUNTA(C13:AG13)=0,"",IFERROR(MIN(1,(COUNTIF(C13:AG13,$C$43)+COUNTIF(C13:AG13,$C$44)+0.5*COUNTIF(C13:AG13,$C$45))/(COUNTIFS($C$7:$AG$7,1,C13:AG13,"&lt;&gt;")-COUNTIFS($C$7:$AG$7,1,C13:AG13,$C$50))),""))</f>
        <v/>
      </c>
      <c r="AP13">
        <f>IF(ISNUMBER(Y5),Y5,IFERROR(MATCH(Y5,$AP$1:$AP$12,0),""))</f>
        <v/>
      </c>
    </row>
    <row r="14" ht="18" customHeight="1">
      <c r="A14" s="13" t="n">
        <v>5</v>
      </c>
      <c r="B14" s="14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5" t="n"/>
      <c r="Q14" s="15" t="n"/>
      <c r="R14" s="15" t="n"/>
      <c r="S14" s="15" t="n"/>
      <c r="T14" s="15" t="n"/>
      <c r="U14" s="15" t="n"/>
      <c r="V14" s="15" t="n"/>
      <c r="W14" s="15" t="n"/>
      <c r="X14" s="15" t="n"/>
      <c r="Y14" s="15" t="n"/>
      <c r="Z14" s="15" t="n"/>
      <c r="AA14" s="15" t="n"/>
      <c r="AB14" s="15" t="n"/>
      <c r="AC14" s="15" t="n"/>
      <c r="AD14" s="15" t="n"/>
      <c r="AE14" s="15" t="n"/>
      <c r="AF14" s="15" t="n"/>
      <c r="AG14" s="15" t="n"/>
      <c r="AH14" s="16">
        <f>IF(COUNTA(C14:AG14)=0,"",COUNTIF(C14:AG14,$C$43)+COUNTIF(C14:AG14,$C$44)+0.5*COUNTIF(C14:AG14,$C$45))</f>
        <v/>
      </c>
      <c r="AI14" s="17">
        <f>IF(COUNTA(C14:AG14)=0,"",COUNTIF(C14:AG14,$C$44))</f>
        <v/>
      </c>
      <c r="AJ14" s="17">
        <f>IF(COUNTA(C14:AG14)=0,"",COUNTIF(C14:AG14,$C$46))</f>
        <v/>
      </c>
      <c r="AK14" s="17">
        <f>IF(COUNTA(C14:AG14)=0,"",COUNTIF(C14:AG14,$C$47))</f>
        <v/>
      </c>
      <c r="AL14" s="17">
        <f>IF(COUNTA(C14:AG14)=0,"",COUNTIF(C14:AG14,$C$48))</f>
        <v/>
      </c>
      <c r="AM14" s="17">
        <f>IF(COUNTA(C14:AG14)=0,"",COUNTIF(C14:AG14,$C$49))</f>
        <v/>
      </c>
      <c r="AN14" s="18">
        <f>IF(COUNTA(C14:AG14)=0,"",IFERROR(MIN(1,(COUNTIF(C14:AG14,$C$43)+COUNTIF(C14:AG14,$C$44)+0.5*COUNTIF(C14:AG14,$C$45))/(COUNTIFS($C$7:$AG$7,1,C14:AG14,"&lt;&gt;")-COUNTIFS($C$7:$AG$7,1,C14:AG14,$C$50))),""))</f>
        <v/>
      </c>
    </row>
    <row r="15" ht="18" customHeight="1">
      <c r="A15" s="13" t="n">
        <v>6</v>
      </c>
      <c r="B15" s="14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5" t="n"/>
      <c r="V15" s="15" t="n"/>
      <c r="W15" s="15" t="n"/>
      <c r="X15" s="15" t="n"/>
      <c r="Y15" s="15" t="n"/>
      <c r="Z15" s="15" t="n"/>
      <c r="AA15" s="15" t="n"/>
      <c r="AB15" s="15" t="n"/>
      <c r="AC15" s="15" t="n"/>
      <c r="AD15" s="15" t="n"/>
      <c r="AE15" s="15" t="n"/>
      <c r="AF15" s="15" t="n"/>
      <c r="AG15" s="15" t="n"/>
      <c r="AH15" s="16">
        <f>IF(COUNTA(C15:AG15)=0,"",COUNTIF(C15:AG15,$C$43)+COUNTIF(C15:AG15,$C$44)+0.5*COUNTIF(C15:AG15,$C$45))</f>
        <v/>
      </c>
      <c r="AI15" s="17">
        <f>IF(COUNTA(C15:AG15)=0,"",COUNTIF(C15:AG15,$C$44))</f>
        <v/>
      </c>
      <c r="AJ15" s="17">
        <f>IF(COUNTA(C15:AG15)=0,"",COUNTIF(C15:AG15,$C$46))</f>
        <v/>
      </c>
      <c r="AK15" s="17">
        <f>IF(COUNTA(C15:AG15)=0,"",COUNTIF(C15:AG15,$C$47))</f>
        <v/>
      </c>
      <c r="AL15" s="17">
        <f>IF(COUNTA(C15:AG15)=0,"",COUNTIF(C15:AG15,$C$48))</f>
        <v/>
      </c>
      <c r="AM15" s="17">
        <f>IF(COUNTA(C15:AG15)=0,"",COUNTIF(C15:AG15,$C$49))</f>
        <v/>
      </c>
      <c r="AN15" s="18">
        <f>IF(COUNTA(C15:AG15)=0,"",IFERROR(MIN(1,(COUNTIF(C15:AG15,$C$43)+COUNTIF(C15:AG15,$C$44)+0.5*COUNTIF(C15:AG15,$C$45))/(COUNTIFS($C$7:$AG$7,1,C15:AG15,"&lt;&gt;")-COUNTIFS($C$7:$AG$7,1,C15:AG15,$C$50))),""))</f>
        <v/>
      </c>
    </row>
    <row r="16" ht="18" customHeight="1">
      <c r="A16" s="13" t="n">
        <v>7</v>
      </c>
      <c r="B16" s="14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5" t="n"/>
      <c r="V16" s="15" t="n"/>
      <c r="W16" s="15" t="n"/>
      <c r="X16" s="15" t="n"/>
      <c r="Y16" s="15" t="n"/>
      <c r="Z16" s="15" t="n"/>
      <c r="AA16" s="15" t="n"/>
      <c r="AB16" s="15" t="n"/>
      <c r="AC16" s="15" t="n"/>
      <c r="AD16" s="15" t="n"/>
      <c r="AE16" s="15" t="n"/>
      <c r="AF16" s="15" t="n"/>
      <c r="AG16" s="15" t="n"/>
      <c r="AH16" s="16">
        <f>IF(COUNTA(C16:AG16)=0,"",COUNTIF(C16:AG16,$C$43)+COUNTIF(C16:AG16,$C$44)+0.5*COUNTIF(C16:AG16,$C$45))</f>
        <v/>
      </c>
      <c r="AI16" s="17">
        <f>IF(COUNTA(C16:AG16)=0,"",COUNTIF(C16:AG16,$C$44))</f>
        <v/>
      </c>
      <c r="AJ16" s="17">
        <f>IF(COUNTA(C16:AG16)=0,"",COUNTIF(C16:AG16,$C$46))</f>
        <v/>
      </c>
      <c r="AK16" s="17">
        <f>IF(COUNTA(C16:AG16)=0,"",COUNTIF(C16:AG16,$C$47))</f>
        <v/>
      </c>
      <c r="AL16" s="17">
        <f>IF(COUNTA(C16:AG16)=0,"",COUNTIF(C16:AG16,$C$48))</f>
        <v/>
      </c>
      <c r="AM16" s="17">
        <f>IF(COUNTA(C16:AG16)=0,"",COUNTIF(C16:AG16,$C$49))</f>
        <v/>
      </c>
      <c r="AN16" s="18">
        <f>IF(COUNTA(C16:AG16)=0,"",IFERROR(MIN(1,(COUNTIF(C16:AG16,$C$43)+COUNTIF(C16:AG16,$C$44)+0.5*COUNTIF(C16:AG16,$C$45))/(COUNTIFS($C$7:$AG$7,1,C16:AG16,"&lt;&gt;")-COUNTIFS($C$7:$AG$7,1,C16:AG16,$C$50))),""))</f>
        <v/>
      </c>
    </row>
    <row r="17" ht="18" customHeight="1">
      <c r="A17" s="13" t="n">
        <v>8</v>
      </c>
      <c r="B17" s="14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  <c r="M17" s="15" t="n"/>
      <c r="N17" s="15" t="n"/>
      <c r="O17" s="15" t="n"/>
      <c r="P17" s="15" t="n"/>
      <c r="Q17" s="15" t="n"/>
      <c r="R17" s="15" t="n"/>
      <c r="S17" s="15" t="n"/>
      <c r="T17" s="15" t="n"/>
      <c r="U17" s="15" t="n"/>
      <c r="V17" s="15" t="n"/>
      <c r="W17" s="15" t="n"/>
      <c r="X17" s="15" t="n"/>
      <c r="Y17" s="15" t="n"/>
      <c r="Z17" s="15" t="n"/>
      <c r="AA17" s="15" t="n"/>
      <c r="AB17" s="15" t="n"/>
      <c r="AC17" s="15" t="n"/>
      <c r="AD17" s="15" t="n"/>
      <c r="AE17" s="15" t="n"/>
      <c r="AF17" s="15" t="n"/>
      <c r="AG17" s="15" t="n"/>
      <c r="AH17" s="16">
        <f>IF(COUNTA(C17:AG17)=0,"",COUNTIF(C17:AG17,$C$43)+COUNTIF(C17:AG17,$C$44)+0.5*COUNTIF(C17:AG17,$C$45))</f>
        <v/>
      </c>
      <c r="AI17" s="17">
        <f>IF(COUNTA(C17:AG17)=0,"",COUNTIF(C17:AG17,$C$44))</f>
        <v/>
      </c>
      <c r="AJ17" s="17">
        <f>IF(COUNTA(C17:AG17)=0,"",COUNTIF(C17:AG17,$C$46))</f>
        <v/>
      </c>
      <c r="AK17" s="17">
        <f>IF(COUNTA(C17:AG17)=0,"",COUNTIF(C17:AG17,$C$47))</f>
        <v/>
      </c>
      <c r="AL17" s="17">
        <f>IF(COUNTA(C17:AG17)=0,"",COUNTIF(C17:AG17,$C$48))</f>
        <v/>
      </c>
      <c r="AM17" s="17">
        <f>IF(COUNTA(C17:AG17)=0,"",COUNTIF(C17:AG17,$C$49))</f>
        <v/>
      </c>
      <c r="AN17" s="18">
        <f>IF(COUNTA(C17:AG17)=0,"",IFERROR(MIN(1,(COUNTIF(C17:AG17,$C$43)+COUNTIF(C17:AG17,$C$44)+0.5*COUNTIF(C17:AG17,$C$45))/(COUNTIFS($C$7:$AG$7,1,C17:AG17,"&lt;&gt;")-COUNTIFS($C$7:$AG$7,1,C17:AG17,$C$50))),""))</f>
        <v/>
      </c>
    </row>
    <row r="18" ht="18" customHeight="1">
      <c r="A18" s="13" t="n">
        <v>9</v>
      </c>
      <c r="B18" s="14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  <c r="M18" s="15" t="n"/>
      <c r="N18" s="15" t="n"/>
      <c r="O18" s="15" t="n"/>
      <c r="P18" s="15" t="n"/>
      <c r="Q18" s="15" t="n"/>
      <c r="R18" s="15" t="n"/>
      <c r="S18" s="15" t="n"/>
      <c r="T18" s="15" t="n"/>
      <c r="U18" s="15" t="n"/>
      <c r="V18" s="15" t="n"/>
      <c r="W18" s="15" t="n"/>
      <c r="X18" s="15" t="n"/>
      <c r="Y18" s="15" t="n"/>
      <c r="Z18" s="15" t="n"/>
      <c r="AA18" s="15" t="n"/>
      <c r="AB18" s="15" t="n"/>
      <c r="AC18" s="15" t="n"/>
      <c r="AD18" s="15" t="n"/>
      <c r="AE18" s="15" t="n"/>
      <c r="AF18" s="15" t="n"/>
      <c r="AG18" s="15" t="n"/>
      <c r="AH18" s="16">
        <f>IF(COUNTA(C18:AG18)=0,"",COUNTIF(C18:AG18,$C$43)+COUNTIF(C18:AG18,$C$44)+0.5*COUNTIF(C18:AG18,$C$45))</f>
        <v/>
      </c>
      <c r="AI18" s="17">
        <f>IF(COUNTA(C18:AG18)=0,"",COUNTIF(C18:AG18,$C$44))</f>
        <v/>
      </c>
      <c r="AJ18" s="17">
        <f>IF(COUNTA(C18:AG18)=0,"",COUNTIF(C18:AG18,$C$46))</f>
        <v/>
      </c>
      <c r="AK18" s="17">
        <f>IF(COUNTA(C18:AG18)=0,"",COUNTIF(C18:AG18,$C$47))</f>
        <v/>
      </c>
      <c r="AL18" s="17">
        <f>IF(COUNTA(C18:AG18)=0,"",COUNTIF(C18:AG18,$C$48))</f>
        <v/>
      </c>
      <c r="AM18" s="17">
        <f>IF(COUNTA(C18:AG18)=0,"",COUNTIF(C18:AG18,$C$49))</f>
        <v/>
      </c>
      <c r="AN18" s="18">
        <f>IF(COUNTA(C18:AG18)=0,"",IFERROR(MIN(1,(COUNTIF(C18:AG18,$C$43)+COUNTIF(C18:AG18,$C$44)+0.5*COUNTIF(C18:AG18,$C$45))/(COUNTIFS($C$7:$AG$7,1,C18:AG18,"&lt;&gt;")-COUNTIFS($C$7:$AG$7,1,C18:AG18,$C$50))),""))</f>
        <v/>
      </c>
    </row>
    <row r="19" ht="18" customHeight="1">
      <c r="A19" s="13" t="n">
        <v>10</v>
      </c>
      <c r="B19" s="14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  <c r="M19" s="15" t="n"/>
      <c r="N19" s="15" t="n"/>
      <c r="O19" s="15" t="n"/>
      <c r="P19" s="15" t="n"/>
      <c r="Q19" s="15" t="n"/>
      <c r="R19" s="15" t="n"/>
      <c r="S19" s="15" t="n"/>
      <c r="T19" s="15" t="n"/>
      <c r="U19" s="15" t="n"/>
      <c r="V19" s="15" t="n"/>
      <c r="W19" s="15" t="n"/>
      <c r="X19" s="15" t="n"/>
      <c r="Y19" s="15" t="n"/>
      <c r="Z19" s="15" t="n"/>
      <c r="AA19" s="15" t="n"/>
      <c r="AB19" s="15" t="n"/>
      <c r="AC19" s="15" t="n"/>
      <c r="AD19" s="15" t="n"/>
      <c r="AE19" s="15" t="n"/>
      <c r="AF19" s="15" t="n"/>
      <c r="AG19" s="15" t="n"/>
      <c r="AH19" s="16">
        <f>IF(COUNTA(C19:AG19)=0,"",COUNTIF(C19:AG19,$C$43)+COUNTIF(C19:AG19,$C$44)+0.5*COUNTIF(C19:AG19,$C$45))</f>
        <v/>
      </c>
      <c r="AI19" s="17">
        <f>IF(COUNTA(C19:AG19)=0,"",COUNTIF(C19:AG19,$C$44))</f>
        <v/>
      </c>
      <c r="AJ19" s="17">
        <f>IF(COUNTA(C19:AG19)=0,"",COUNTIF(C19:AG19,$C$46))</f>
        <v/>
      </c>
      <c r="AK19" s="17">
        <f>IF(COUNTA(C19:AG19)=0,"",COUNTIF(C19:AG19,$C$47))</f>
        <v/>
      </c>
      <c r="AL19" s="17">
        <f>IF(COUNTA(C19:AG19)=0,"",COUNTIF(C19:AG19,$C$48))</f>
        <v/>
      </c>
      <c r="AM19" s="17">
        <f>IF(COUNTA(C19:AG19)=0,"",COUNTIF(C19:AG19,$C$49))</f>
        <v/>
      </c>
      <c r="AN19" s="18">
        <f>IF(COUNTA(C19:AG19)=0,"",IFERROR(MIN(1,(COUNTIF(C19:AG19,$C$43)+COUNTIF(C19:AG19,$C$44)+0.5*COUNTIF(C19:AG19,$C$45))/(COUNTIFS($C$7:$AG$7,1,C19:AG19,"&lt;&gt;")-COUNTIFS($C$7:$AG$7,1,C19:AG19,$C$50))),""))</f>
        <v/>
      </c>
    </row>
    <row r="20" ht="18" customHeight="1">
      <c r="A20" s="13" t="n">
        <v>11</v>
      </c>
      <c r="B20" s="14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5" t="n"/>
      <c r="Q20" s="15" t="n"/>
      <c r="R20" s="15" t="n"/>
      <c r="S20" s="15" t="n"/>
      <c r="T20" s="15" t="n"/>
      <c r="U20" s="15" t="n"/>
      <c r="V20" s="15" t="n"/>
      <c r="W20" s="15" t="n"/>
      <c r="X20" s="15" t="n"/>
      <c r="Y20" s="15" t="n"/>
      <c r="Z20" s="15" t="n"/>
      <c r="AA20" s="15" t="n"/>
      <c r="AB20" s="15" t="n"/>
      <c r="AC20" s="15" t="n"/>
      <c r="AD20" s="15" t="n"/>
      <c r="AE20" s="15" t="n"/>
      <c r="AF20" s="15" t="n"/>
      <c r="AG20" s="15" t="n"/>
      <c r="AH20" s="16">
        <f>IF(COUNTA(C20:AG20)=0,"",COUNTIF(C20:AG20,$C$43)+COUNTIF(C20:AG20,$C$44)+0.5*COUNTIF(C20:AG20,$C$45))</f>
        <v/>
      </c>
      <c r="AI20" s="17">
        <f>IF(COUNTA(C20:AG20)=0,"",COUNTIF(C20:AG20,$C$44))</f>
        <v/>
      </c>
      <c r="AJ20" s="17">
        <f>IF(COUNTA(C20:AG20)=0,"",COUNTIF(C20:AG20,$C$46))</f>
        <v/>
      </c>
      <c r="AK20" s="17">
        <f>IF(COUNTA(C20:AG20)=0,"",COUNTIF(C20:AG20,$C$47))</f>
        <v/>
      </c>
      <c r="AL20" s="17">
        <f>IF(COUNTA(C20:AG20)=0,"",COUNTIF(C20:AG20,$C$48))</f>
        <v/>
      </c>
      <c r="AM20" s="17">
        <f>IF(COUNTA(C20:AG20)=0,"",COUNTIF(C20:AG20,$C$49))</f>
        <v/>
      </c>
      <c r="AN20" s="18">
        <f>IF(COUNTA(C20:AG20)=0,"",IFERROR(MIN(1,(COUNTIF(C20:AG20,$C$43)+COUNTIF(C20:AG20,$C$44)+0.5*COUNTIF(C20:AG20,$C$45))/(COUNTIFS($C$7:$AG$7,1,C20:AG20,"&lt;&gt;")-COUNTIFS($C$7:$AG$7,1,C20:AG20,$C$50))),""))</f>
        <v/>
      </c>
    </row>
    <row r="21" ht="18" customHeight="1">
      <c r="A21" s="13" t="n">
        <v>12</v>
      </c>
      <c r="B21" s="14" t="n"/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5" t="n"/>
      <c r="Q21" s="15" t="n"/>
      <c r="R21" s="15" t="n"/>
      <c r="S21" s="15" t="n"/>
      <c r="T21" s="15" t="n"/>
      <c r="U21" s="15" t="n"/>
      <c r="V21" s="15" t="n"/>
      <c r="W21" s="15" t="n"/>
      <c r="X21" s="15" t="n"/>
      <c r="Y21" s="15" t="n"/>
      <c r="Z21" s="15" t="n"/>
      <c r="AA21" s="15" t="n"/>
      <c r="AB21" s="15" t="n"/>
      <c r="AC21" s="15" t="n"/>
      <c r="AD21" s="15" t="n"/>
      <c r="AE21" s="15" t="n"/>
      <c r="AF21" s="15" t="n"/>
      <c r="AG21" s="15" t="n"/>
      <c r="AH21" s="16">
        <f>IF(COUNTA(C21:AG21)=0,"",COUNTIF(C21:AG21,$C$43)+COUNTIF(C21:AG21,$C$44)+0.5*COUNTIF(C21:AG21,$C$45))</f>
        <v/>
      </c>
      <c r="AI21" s="17">
        <f>IF(COUNTA(C21:AG21)=0,"",COUNTIF(C21:AG21,$C$44))</f>
        <v/>
      </c>
      <c r="AJ21" s="17">
        <f>IF(COUNTA(C21:AG21)=0,"",COUNTIF(C21:AG21,$C$46))</f>
        <v/>
      </c>
      <c r="AK21" s="17">
        <f>IF(COUNTA(C21:AG21)=0,"",COUNTIF(C21:AG21,$C$47))</f>
        <v/>
      </c>
      <c r="AL21" s="17">
        <f>IF(COUNTA(C21:AG21)=0,"",COUNTIF(C21:AG21,$C$48))</f>
        <v/>
      </c>
      <c r="AM21" s="17">
        <f>IF(COUNTA(C21:AG21)=0,"",COUNTIF(C21:AG21,$C$49))</f>
        <v/>
      </c>
      <c r="AN21" s="18">
        <f>IF(COUNTA(C21:AG21)=0,"",IFERROR(MIN(1,(COUNTIF(C21:AG21,$C$43)+COUNTIF(C21:AG21,$C$44)+0.5*COUNTIF(C21:AG21,$C$45))/(COUNTIFS($C$7:$AG$7,1,C21:AG21,"&lt;&gt;")-COUNTIFS($C$7:$AG$7,1,C21:AG21,$C$50))),""))</f>
        <v/>
      </c>
    </row>
    <row r="22" ht="18" customHeight="1">
      <c r="A22" s="13" t="n">
        <v>13</v>
      </c>
      <c r="B22" s="14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5" t="n"/>
      <c r="Q22" s="15" t="n"/>
      <c r="R22" s="15" t="n"/>
      <c r="S22" s="15" t="n"/>
      <c r="T22" s="15" t="n"/>
      <c r="U22" s="15" t="n"/>
      <c r="V22" s="15" t="n"/>
      <c r="W22" s="15" t="n"/>
      <c r="X22" s="15" t="n"/>
      <c r="Y22" s="15" t="n"/>
      <c r="Z22" s="15" t="n"/>
      <c r="AA22" s="15" t="n"/>
      <c r="AB22" s="15" t="n"/>
      <c r="AC22" s="15" t="n"/>
      <c r="AD22" s="15" t="n"/>
      <c r="AE22" s="15" t="n"/>
      <c r="AF22" s="15" t="n"/>
      <c r="AG22" s="15" t="n"/>
      <c r="AH22" s="16">
        <f>IF(COUNTA(C22:AG22)=0,"",COUNTIF(C22:AG22,$C$43)+COUNTIF(C22:AG22,$C$44)+0.5*COUNTIF(C22:AG22,$C$45))</f>
        <v/>
      </c>
      <c r="AI22" s="17">
        <f>IF(COUNTA(C22:AG22)=0,"",COUNTIF(C22:AG22,$C$44))</f>
        <v/>
      </c>
      <c r="AJ22" s="17">
        <f>IF(COUNTA(C22:AG22)=0,"",COUNTIF(C22:AG22,$C$46))</f>
        <v/>
      </c>
      <c r="AK22" s="17">
        <f>IF(COUNTA(C22:AG22)=0,"",COUNTIF(C22:AG22,$C$47))</f>
        <v/>
      </c>
      <c r="AL22" s="17">
        <f>IF(COUNTA(C22:AG22)=0,"",COUNTIF(C22:AG22,$C$48))</f>
        <v/>
      </c>
      <c r="AM22" s="17">
        <f>IF(COUNTA(C22:AG22)=0,"",COUNTIF(C22:AG22,$C$49))</f>
        <v/>
      </c>
      <c r="AN22" s="18">
        <f>IF(COUNTA(C22:AG22)=0,"",IFERROR(MIN(1,(COUNTIF(C22:AG22,$C$43)+COUNTIF(C22:AG22,$C$44)+0.5*COUNTIF(C22:AG22,$C$45))/(COUNTIFS($C$7:$AG$7,1,C22:AG22,"&lt;&gt;")-COUNTIFS($C$7:$AG$7,1,C22:AG22,$C$50))),""))</f>
        <v/>
      </c>
    </row>
    <row r="23" ht="18" customHeight="1">
      <c r="A23" s="13" t="n">
        <v>14</v>
      </c>
      <c r="B23" s="14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5" t="n"/>
      <c r="Q23" s="15" t="n"/>
      <c r="R23" s="15" t="n"/>
      <c r="S23" s="15" t="n"/>
      <c r="T23" s="15" t="n"/>
      <c r="U23" s="15" t="n"/>
      <c r="V23" s="15" t="n"/>
      <c r="W23" s="15" t="n"/>
      <c r="X23" s="15" t="n"/>
      <c r="Y23" s="15" t="n"/>
      <c r="Z23" s="15" t="n"/>
      <c r="AA23" s="15" t="n"/>
      <c r="AB23" s="15" t="n"/>
      <c r="AC23" s="15" t="n"/>
      <c r="AD23" s="15" t="n"/>
      <c r="AE23" s="15" t="n"/>
      <c r="AF23" s="15" t="n"/>
      <c r="AG23" s="15" t="n"/>
      <c r="AH23" s="16">
        <f>IF(COUNTA(C23:AG23)=0,"",COUNTIF(C23:AG23,$C$43)+COUNTIF(C23:AG23,$C$44)+0.5*COUNTIF(C23:AG23,$C$45))</f>
        <v/>
      </c>
      <c r="AI23" s="17">
        <f>IF(COUNTA(C23:AG23)=0,"",COUNTIF(C23:AG23,$C$44))</f>
        <v/>
      </c>
      <c r="AJ23" s="17">
        <f>IF(COUNTA(C23:AG23)=0,"",COUNTIF(C23:AG23,$C$46))</f>
        <v/>
      </c>
      <c r="AK23" s="17">
        <f>IF(COUNTA(C23:AG23)=0,"",COUNTIF(C23:AG23,$C$47))</f>
        <v/>
      </c>
      <c r="AL23" s="17">
        <f>IF(COUNTA(C23:AG23)=0,"",COUNTIF(C23:AG23,$C$48))</f>
        <v/>
      </c>
      <c r="AM23" s="17">
        <f>IF(COUNTA(C23:AG23)=0,"",COUNTIF(C23:AG23,$C$49))</f>
        <v/>
      </c>
      <c r="AN23" s="18">
        <f>IF(COUNTA(C23:AG23)=0,"",IFERROR(MIN(1,(COUNTIF(C23:AG23,$C$43)+COUNTIF(C23:AG23,$C$44)+0.5*COUNTIF(C23:AG23,$C$45))/(COUNTIFS($C$7:$AG$7,1,C23:AG23,"&lt;&gt;")-COUNTIFS($C$7:$AG$7,1,C23:AG23,$C$50))),""))</f>
        <v/>
      </c>
    </row>
    <row r="24" ht="18" customHeight="1">
      <c r="A24" s="13" t="n">
        <v>15</v>
      </c>
      <c r="B24" s="14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5" t="n"/>
      <c r="Q24" s="15" t="n"/>
      <c r="R24" s="15" t="n"/>
      <c r="S24" s="15" t="n"/>
      <c r="T24" s="15" t="n"/>
      <c r="U24" s="15" t="n"/>
      <c r="V24" s="15" t="n"/>
      <c r="W24" s="15" t="n"/>
      <c r="X24" s="15" t="n"/>
      <c r="Y24" s="15" t="n"/>
      <c r="Z24" s="15" t="n"/>
      <c r="AA24" s="15" t="n"/>
      <c r="AB24" s="15" t="n"/>
      <c r="AC24" s="15" t="n"/>
      <c r="AD24" s="15" t="n"/>
      <c r="AE24" s="15" t="n"/>
      <c r="AF24" s="15" t="n"/>
      <c r="AG24" s="15" t="n"/>
      <c r="AH24" s="16">
        <f>IF(COUNTA(C24:AG24)=0,"",COUNTIF(C24:AG24,$C$43)+COUNTIF(C24:AG24,$C$44)+0.5*COUNTIF(C24:AG24,$C$45))</f>
        <v/>
      </c>
      <c r="AI24" s="17">
        <f>IF(COUNTA(C24:AG24)=0,"",COUNTIF(C24:AG24,$C$44))</f>
        <v/>
      </c>
      <c r="AJ24" s="17">
        <f>IF(COUNTA(C24:AG24)=0,"",COUNTIF(C24:AG24,$C$46))</f>
        <v/>
      </c>
      <c r="AK24" s="17">
        <f>IF(COUNTA(C24:AG24)=0,"",COUNTIF(C24:AG24,$C$47))</f>
        <v/>
      </c>
      <c r="AL24" s="17">
        <f>IF(COUNTA(C24:AG24)=0,"",COUNTIF(C24:AG24,$C$48))</f>
        <v/>
      </c>
      <c r="AM24" s="17">
        <f>IF(COUNTA(C24:AG24)=0,"",COUNTIF(C24:AG24,$C$49))</f>
        <v/>
      </c>
      <c r="AN24" s="18">
        <f>IF(COUNTA(C24:AG24)=0,"",IFERROR(MIN(1,(COUNTIF(C24:AG24,$C$43)+COUNTIF(C24:AG24,$C$44)+0.5*COUNTIF(C24:AG24,$C$45))/(COUNTIFS($C$7:$AG$7,1,C24:AG24,"&lt;&gt;")-COUNTIFS($C$7:$AG$7,1,C24:AG24,$C$50))),""))</f>
        <v/>
      </c>
    </row>
    <row r="25" ht="18" customHeight="1">
      <c r="A25" s="13" t="n">
        <v>16</v>
      </c>
      <c r="B25" s="14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5" t="n"/>
      <c r="Q25" s="15" t="n"/>
      <c r="R25" s="15" t="n"/>
      <c r="S25" s="15" t="n"/>
      <c r="T25" s="15" t="n"/>
      <c r="U25" s="15" t="n"/>
      <c r="V25" s="15" t="n"/>
      <c r="W25" s="15" t="n"/>
      <c r="X25" s="15" t="n"/>
      <c r="Y25" s="15" t="n"/>
      <c r="Z25" s="15" t="n"/>
      <c r="AA25" s="15" t="n"/>
      <c r="AB25" s="15" t="n"/>
      <c r="AC25" s="15" t="n"/>
      <c r="AD25" s="15" t="n"/>
      <c r="AE25" s="15" t="n"/>
      <c r="AF25" s="15" t="n"/>
      <c r="AG25" s="15" t="n"/>
      <c r="AH25" s="16">
        <f>IF(COUNTA(C25:AG25)=0,"",COUNTIF(C25:AG25,$C$43)+COUNTIF(C25:AG25,$C$44)+0.5*COUNTIF(C25:AG25,$C$45))</f>
        <v/>
      </c>
      <c r="AI25" s="17">
        <f>IF(COUNTA(C25:AG25)=0,"",COUNTIF(C25:AG25,$C$44))</f>
        <v/>
      </c>
      <c r="AJ25" s="17">
        <f>IF(COUNTA(C25:AG25)=0,"",COUNTIF(C25:AG25,$C$46))</f>
        <v/>
      </c>
      <c r="AK25" s="17">
        <f>IF(COUNTA(C25:AG25)=0,"",COUNTIF(C25:AG25,$C$47))</f>
        <v/>
      </c>
      <c r="AL25" s="17">
        <f>IF(COUNTA(C25:AG25)=0,"",COUNTIF(C25:AG25,$C$48))</f>
        <v/>
      </c>
      <c r="AM25" s="17">
        <f>IF(COUNTA(C25:AG25)=0,"",COUNTIF(C25:AG25,$C$49))</f>
        <v/>
      </c>
      <c r="AN25" s="18">
        <f>IF(COUNTA(C25:AG25)=0,"",IFERROR(MIN(1,(COUNTIF(C25:AG25,$C$43)+COUNTIF(C25:AG25,$C$44)+0.5*COUNTIF(C25:AG25,$C$45))/(COUNTIFS($C$7:$AG$7,1,C25:AG25,"&lt;&gt;")-COUNTIFS($C$7:$AG$7,1,C25:AG25,$C$50))),""))</f>
        <v/>
      </c>
    </row>
    <row r="26" ht="18" customHeight="1">
      <c r="A26" s="13" t="n">
        <v>17</v>
      </c>
      <c r="B26" s="14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5" t="n"/>
      <c r="Q26" s="15" t="n"/>
      <c r="R26" s="15" t="n"/>
      <c r="S26" s="15" t="n"/>
      <c r="T26" s="15" t="n"/>
      <c r="U26" s="15" t="n"/>
      <c r="V26" s="15" t="n"/>
      <c r="W26" s="15" t="n"/>
      <c r="X26" s="15" t="n"/>
      <c r="Y26" s="15" t="n"/>
      <c r="Z26" s="15" t="n"/>
      <c r="AA26" s="15" t="n"/>
      <c r="AB26" s="15" t="n"/>
      <c r="AC26" s="15" t="n"/>
      <c r="AD26" s="15" t="n"/>
      <c r="AE26" s="15" t="n"/>
      <c r="AF26" s="15" t="n"/>
      <c r="AG26" s="15" t="n"/>
      <c r="AH26" s="16">
        <f>IF(COUNTA(C26:AG26)=0,"",COUNTIF(C26:AG26,$C$43)+COUNTIF(C26:AG26,$C$44)+0.5*COUNTIF(C26:AG26,$C$45))</f>
        <v/>
      </c>
      <c r="AI26" s="17">
        <f>IF(COUNTA(C26:AG26)=0,"",COUNTIF(C26:AG26,$C$44))</f>
        <v/>
      </c>
      <c r="AJ26" s="17">
        <f>IF(COUNTA(C26:AG26)=0,"",COUNTIF(C26:AG26,$C$46))</f>
        <v/>
      </c>
      <c r="AK26" s="17">
        <f>IF(COUNTA(C26:AG26)=0,"",COUNTIF(C26:AG26,$C$47))</f>
        <v/>
      </c>
      <c r="AL26" s="17">
        <f>IF(COUNTA(C26:AG26)=0,"",COUNTIF(C26:AG26,$C$48))</f>
        <v/>
      </c>
      <c r="AM26" s="17">
        <f>IF(COUNTA(C26:AG26)=0,"",COUNTIF(C26:AG26,$C$49))</f>
        <v/>
      </c>
      <c r="AN26" s="18">
        <f>IF(COUNTA(C26:AG26)=0,"",IFERROR(MIN(1,(COUNTIF(C26:AG26,$C$43)+COUNTIF(C26:AG26,$C$44)+0.5*COUNTIF(C26:AG26,$C$45))/(COUNTIFS($C$7:$AG$7,1,C26:AG26,"&lt;&gt;")-COUNTIFS($C$7:$AG$7,1,C26:AG26,$C$50))),""))</f>
        <v/>
      </c>
    </row>
    <row r="27" ht="18" customHeight="1">
      <c r="A27" s="13" t="n">
        <v>18</v>
      </c>
      <c r="B27" s="14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5" t="n"/>
      <c r="Q27" s="15" t="n"/>
      <c r="R27" s="15" t="n"/>
      <c r="S27" s="15" t="n"/>
      <c r="T27" s="15" t="n"/>
      <c r="U27" s="15" t="n"/>
      <c r="V27" s="15" t="n"/>
      <c r="W27" s="15" t="n"/>
      <c r="X27" s="15" t="n"/>
      <c r="Y27" s="15" t="n"/>
      <c r="Z27" s="15" t="n"/>
      <c r="AA27" s="15" t="n"/>
      <c r="AB27" s="15" t="n"/>
      <c r="AC27" s="15" t="n"/>
      <c r="AD27" s="15" t="n"/>
      <c r="AE27" s="15" t="n"/>
      <c r="AF27" s="15" t="n"/>
      <c r="AG27" s="15" t="n"/>
      <c r="AH27" s="16">
        <f>IF(COUNTA(C27:AG27)=0,"",COUNTIF(C27:AG27,$C$43)+COUNTIF(C27:AG27,$C$44)+0.5*COUNTIF(C27:AG27,$C$45))</f>
        <v/>
      </c>
      <c r="AI27" s="17">
        <f>IF(COUNTA(C27:AG27)=0,"",COUNTIF(C27:AG27,$C$44))</f>
        <v/>
      </c>
      <c r="AJ27" s="17">
        <f>IF(COUNTA(C27:AG27)=0,"",COUNTIF(C27:AG27,$C$46))</f>
        <v/>
      </c>
      <c r="AK27" s="17">
        <f>IF(COUNTA(C27:AG27)=0,"",COUNTIF(C27:AG27,$C$47))</f>
        <v/>
      </c>
      <c r="AL27" s="17">
        <f>IF(COUNTA(C27:AG27)=0,"",COUNTIF(C27:AG27,$C$48))</f>
        <v/>
      </c>
      <c r="AM27" s="17">
        <f>IF(COUNTA(C27:AG27)=0,"",COUNTIF(C27:AG27,$C$49))</f>
        <v/>
      </c>
      <c r="AN27" s="18">
        <f>IF(COUNTA(C27:AG27)=0,"",IFERROR(MIN(1,(COUNTIF(C27:AG27,$C$43)+COUNTIF(C27:AG27,$C$44)+0.5*COUNTIF(C27:AG27,$C$45))/(COUNTIFS($C$7:$AG$7,1,C27:AG27,"&lt;&gt;")-COUNTIFS($C$7:$AG$7,1,C27:AG27,$C$50))),""))</f>
        <v/>
      </c>
    </row>
    <row r="28" ht="18" customHeight="1">
      <c r="A28" s="13" t="n">
        <v>19</v>
      </c>
      <c r="B28" s="14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5" t="n"/>
      <c r="Q28" s="15" t="n"/>
      <c r="R28" s="15" t="n"/>
      <c r="S28" s="15" t="n"/>
      <c r="T28" s="15" t="n"/>
      <c r="U28" s="15" t="n"/>
      <c r="V28" s="15" t="n"/>
      <c r="W28" s="15" t="n"/>
      <c r="X28" s="15" t="n"/>
      <c r="Y28" s="15" t="n"/>
      <c r="Z28" s="15" t="n"/>
      <c r="AA28" s="15" t="n"/>
      <c r="AB28" s="15" t="n"/>
      <c r="AC28" s="15" t="n"/>
      <c r="AD28" s="15" t="n"/>
      <c r="AE28" s="15" t="n"/>
      <c r="AF28" s="15" t="n"/>
      <c r="AG28" s="15" t="n"/>
      <c r="AH28" s="16">
        <f>IF(COUNTA(C28:AG28)=0,"",COUNTIF(C28:AG28,$C$43)+COUNTIF(C28:AG28,$C$44)+0.5*COUNTIF(C28:AG28,$C$45))</f>
        <v/>
      </c>
      <c r="AI28" s="17">
        <f>IF(COUNTA(C28:AG28)=0,"",COUNTIF(C28:AG28,$C$44))</f>
        <v/>
      </c>
      <c r="AJ28" s="17">
        <f>IF(COUNTA(C28:AG28)=0,"",COUNTIF(C28:AG28,$C$46))</f>
        <v/>
      </c>
      <c r="AK28" s="17">
        <f>IF(COUNTA(C28:AG28)=0,"",COUNTIF(C28:AG28,$C$47))</f>
        <v/>
      </c>
      <c r="AL28" s="17">
        <f>IF(COUNTA(C28:AG28)=0,"",COUNTIF(C28:AG28,$C$48))</f>
        <v/>
      </c>
      <c r="AM28" s="17">
        <f>IF(COUNTA(C28:AG28)=0,"",COUNTIF(C28:AG28,$C$49))</f>
        <v/>
      </c>
      <c r="AN28" s="18">
        <f>IF(COUNTA(C28:AG28)=0,"",IFERROR(MIN(1,(COUNTIF(C28:AG28,$C$43)+COUNTIF(C28:AG28,$C$44)+0.5*COUNTIF(C28:AG28,$C$45))/(COUNTIFS($C$7:$AG$7,1,C28:AG28,"&lt;&gt;")-COUNTIFS($C$7:$AG$7,1,C28:AG28,$C$50))),""))</f>
        <v/>
      </c>
    </row>
    <row r="29" ht="18" customHeight="1">
      <c r="A29" s="13" t="n">
        <v>20</v>
      </c>
      <c r="B29" s="14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5" t="n"/>
      <c r="Q29" s="15" t="n"/>
      <c r="R29" s="15" t="n"/>
      <c r="S29" s="15" t="n"/>
      <c r="T29" s="15" t="n"/>
      <c r="U29" s="15" t="n"/>
      <c r="V29" s="15" t="n"/>
      <c r="W29" s="15" t="n"/>
      <c r="X29" s="15" t="n"/>
      <c r="Y29" s="15" t="n"/>
      <c r="Z29" s="15" t="n"/>
      <c r="AA29" s="15" t="n"/>
      <c r="AB29" s="15" t="n"/>
      <c r="AC29" s="15" t="n"/>
      <c r="AD29" s="15" t="n"/>
      <c r="AE29" s="15" t="n"/>
      <c r="AF29" s="15" t="n"/>
      <c r="AG29" s="15" t="n"/>
      <c r="AH29" s="16">
        <f>IF(COUNTA(C29:AG29)=0,"",COUNTIF(C29:AG29,$C$43)+COUNTIF(C29:AG29,$C$44)+0.5*COUNTIF(C29:AG29,$C$45))</f>
        <v/>
      </c>
      <c r="AI29" s="17">
        <f>IF(COUNTA(C29:AG29)=0,"",COUNTIF(C29:AG29,$C$44))</f>
        <v/>
      </c>
      <c r="AJ29" s="17">
        <f>IF(COUNTA(C29:AG29)=0,"",COUNTIF(C29:AG29,$C$46))</f>
        <v/>
      </c>
      <c r="AK29" s="17">
        <f>IF(COUNTA(C29:AG29)=0,"",COUNTIF(C29:AG29,$C$47))</f>
        <v/>
      </c>
      <c r="AL29" s="17">
        <f>IF(COUNTA(C29:AG29)=0,"",COUNTIF(C29:AG29,$C$48))</f>
        <v/>
      </c>
      <c r="AM29" s="17">
        <f>IF(COUNTA(C29:AG29)=0,"",COUNTIF(C29:AG29,$C$49))</f>
        <v/>
      </c>
      <c r="AN29" s="18">
        <f>IF(COUNTA(C29:AG29)=0,"",IFERROR(MIN(1,(COUNTIF(C29:AG29,$C$43)+COUNTIF(C29:AG29,$C$44)+0.5*COUNTIF(C29:AG29,$C$45))/(COUNTIFS($C$7:$AG$7,1,C29:AG29,"&lt;&gt;")-COUNTIFS($C$7:$AG$7,1,C29:AG29,$C$50))),""))</f>
        <v/>
      </c>
    </row>
    <row r="30" ht="18" customHeight="1">
      <c r="A30" s="13" t="n">
        <v>21</v>
      </c>
      <c r="B30" s="14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5" t="n"/>
      <c r="V30" s="15" t="n"/>
      <c r="W30" s="15" t="n"/>
      <c r="X30" s="15" t="n"/>
      <c r="Y30" s="15" t="n"/>
      <c r="Z30" s="15" t="n"/>
      <c r="AA30" s="15" t="n"/>
      <c r="AB30" s="15" t="n"/>
      <c r="AC30" s="15" t="n"/>
      <c r="AD30" s="15" t="n"/>
      <c r="AE30" s="15" t="n"/>
      <c r="AF30" s="15" t="n"/>
      <c r="AG30" s="15" t="n"/>
      <c r="AH30" s="16">
        <f>IF(COUNTA(C30:AG30)=0,"",COUNTIF(C30:AG30,$C$43)+COUNTIF(C30:AG30,$C$44)+0.5*COUNTIF(C30:AG30,$C$45))</f>
        <v/>
      </c>
      <c r="AI30" s="17">
        <f>IF(COUNTA(C30:AG30)=0,"",COUNTIF(C30:AG30,$C$44))</f>
        <v/>
      </c>
      <c r="AJ30" s="17">
        <f>IF(COUNTA(C30:AG30)=0,"",COUNTIF(C30:AG30,$C$46))</f>
        <v/>
      </c>
      <c r="AK30" s="17">
        <f>IF(COUNTA(C30:AG30)=0,"",COUNTIF(C30:AG30,$C$47))</f>
        <v/>
      </c>
      <c r="AL30" s="17">
        <f>IF(COUNTA(C30:AG30)=0,"",COUNTIF(C30:AG30,$C$48))</f>
        <v/>
      </c>
      <c r="AM30" s="17">
        <f>IF(COUNTA(C30:AG30)=0,"",COUNTIF(C30:AG30,$C$49))</f>
        <v/>
      </c>
      <c r="AN30" s="18">
        <f>IF(COUNTA(C30:AG30)=0,"",IFERROR(MIN(1,(COUNTIF(C30:AG30,$C$43)+COUNTIF(C30:AG30,$C$44)+0.5*COUNTIF(C30:AG30,$C$45))/(COUNTIFS($C$7:$AG$7,1,C30:AG30,"&lt;&gt;")-COUNTIFS($C$7:$AG$7,1,C30:AG30,$C$50))),""))</f>
        <v/>
      </c>
    </row>
    <row r="31" ht="18" customHeight="1">
      <c r="A31" s="13" t="n">
        <v>22</v>
      </c>
      <c r="B31" s="14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5" t="n"/>
      <c r="Q31" s="15" t="n"/>
      <c r="R31" s="15" t="n"/>
      <c r="S31" s="15" t="n"/>
      <c r="T31" s="15" t="n"/>
      <c r="U31" s="15" t="n"/>
      <c r="V31" s="15" t="n"/>
      <c r="W31" s="15" t="n"/>
      <c r="X31" s="15" t="n"/>
      <c r="Y31" s="15" t="n"/>
      <c r="Z31" s="15" t="n"/>
      <c r="AA31" s="15" t="n"/>
      <c r="AB31" s="15" t="n"/>
      <c r="AC31" s="15" t="n"/>
      <c r="AD31" s="15" t="n"/>
      <c r="AE31" s="15" t="n"/>
      <c r="AF31" s="15" t="n"/>
      <c r="AG31" s="15" t="n"/>
      <c r="AH31" s="16">
        <f>IF(COUNTA(C31:AG31)=0,"",COUNTIF(C31:AG31,$C$43)+COUNTIF(C31:AG31,$C$44)+0.5*COUNTIF(C31:AG31,$C$45))</f>
        <v/>
      </c>
      <c r="AI31" s="17">
        <f>IF(COUNTA(C31:AG31)=0,"",COUNTIF(C31:AG31,$C$44))</f>
        <v/>
      </c>
      <c r="AJ31" s="17">
        <f>IF(COUNTA(C31:AG31)=0,"",COUNTIF(C31:AG31,$C$46))</f>
        <v/>
      </c>
      <c r="AK31" s="17">
        <f>IF(COUNTA(C31:AG31)=0,"",COUNTIF(C31:AG31,$C$47))</f>
        <v/>
      </c>
      <c r="AL31" s="17">
        <f>IF(COUNTA(C31:AG31)=0,"",COUNTIF(C31:AG31,$C$48))</f>
        <v/>
      </c>
      <c r="AM31" s="17">
        <f>IF(COUNTA(C31:AG31)=0,"",COUNTIF(C31:AG31,$C$49))</f>
        <v/>
      </c>
      <c r="AN31" s="18">
        <f>IF(COUNTA(C31:AG31)=0,"",IFERROR(MIN(1,(COUNTIF(C31:AG31,$C$43)+COUNTIF(C31:AG31,$C$44)+0.5*COUNTIF(C31:AG31,$C$45))/(COUNTIFS($C$7:$AG$7,1,C31:AG31,"&lt;&gt;")-COUNTIFS($C$7:$AG$7,1,C31:AG31,$C$50))),""))</f>
        <v/>
      </c>
    </row>
    <row r="32" ht="18" customHeight="1">
      <c r="A32" s="13" t="n">
        <v>23</v>
      </c>
      <c r="B32" s="14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5" t="n"/>
      <c r="V32" s="15" t="n"/>
      <c r="W32" s="15" t="n"/>
      <c r="X32" s="15" t="n"/>
      <c r="Y32" s="15" t="n"/>
      <c r="Z32" s="15" t="n"/>
      <c r="AA32" s="15" t="n"/>
      <c r="AB32" s="15" t="n"/>
      <c r="AC32" s="15" t="n"/>
      <c r="AD32" s="15" t="n"/>
      <c r="AE32" s="15" t="n"/>
      <c r="AF32" s="15" t="n"/>
      <c r="AG32" s="15" t="n"/>
      <c r="AH32" s="16">
        <f>IF(COUNTA(C32:AG32)=0,"",COUNTIF(C32:AG32,$C$43)+COUNTIF(C32:AG32,$C$44)+0.5*COUNTIF(C32:AG32,$C$45))</f>
        <v/>
      </c>
      <c r="AI32" s="17">
        <f>IF(COUNTA(C32:AG32)=0,"",COUNTIF(C32:AG32,$C$44))</f>
        <v/>
      </c>
      <c r="AJ32" s="17">
        <f>IF(COUNTA(C32:AG32)=0,"",COUNTIF(C32:AG32,$C$46))</f>
        <v/>
      </c>
      <c r="AK32" s="17">
        <f>IF(COUNTA(C32:AG32)=0,"",COUNTIF(C32:AG32,$C$47))</f>
        <v/>
      </c>
      <c r="AL32" s="17">
        <f>IF(COUNTA(C32:AG32)=0,"",COUNTIF(C32:AG32,$C$48))</f>
        <v/>
      </c>
      <c r="AM32" s="17">
        <f>IF(COUNTA(C32:AG32)=0,"",COUNTIF(C32:AG32,$C$49))</f>
        <v/>
      </c>
      <c r="AN32" s="18">
        <f>IF(COUNTA(C32:AG32)=0,"",IFERROR(MIN(1,(COUNTIF(C32:AG32,$C$43)+COUNTIF(C32:AG32,$C$44)+0.5*COUNTIF(C32:AG32,$C$45))/(COUNTIFS($C$7:$AG$7,1,C32:AG32,"&lt;&gt;")-COUNTIFS($C$7:$AG$7,1,C32:AG32,$C$50))),""))</f>
        <v/>
      </c>
    </row>
    <row r="33" ht="18" customHeight="1">
      <c r="A33" s="13" t="n">
        <v>24</v>
      </c>
      <c r="B33" s="14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5" t="n"/>
      <c r="Q33" s="15" t="n"/>
      <c r="R33" s="15" t="n"/>
      <c r="S33" s="15" t="n"/>
      <c r="T33" s="15" t="n"/>
      <c r="U33" s="15" t="n"/>
      <c r="V33" s="15" t="n"/>
      <c r="W33" s="15" t="n"/>
      <c r="X33" s="15" t="n"/>
      <c r="Y33" s="15" t="n"/>
      <c r="Z33" s="15" t="n"/>
      <c r="AA33" s="15" t="n"/>
      <c r="AB33" s="15" t="n"/>
      <c r="AC33" s="15" t="n"/>
      <c r="AD33" s="15" t="n"/>
      <c r="AE33" s="15" t="n"/>
      <c r="AF33" s="15" t="n"/>
      <c r="AG33" s="15" t="n"/>
      <c r="AH33" s="16">
        <f>IF(COUNTA(C33:AG33)=0,"",COUNTIF(C33:AG33,$C$43)+COUNTIF(C33:AG33,$C$44)+0.5*COUNTIF(C33:AG33,$C$45))</f>
        <v/>
      </c>
      <c r="AI33" s="17">
        <f>IF(COUNTA(C33:AG33)=0,"",COUNTIF(C33:AG33,$C$44))</f>
        <v/>
      </c>
      <c r="AJ33" s="17">
        <f>IF(COUNTA(C33:AG33)=0,"",COUNTIF(C33:AG33,$C$46))</f>
        <v/>
      </c>
      <c r="AK33" s="17">
        <f>IF(COUNTA(C33:AG33)=0,"",COUNTIF(C33:AG33,$C$47))</f>
        <v/>
      </c>
      <c r="AL33" s="17">
        <f>IF(COUNTA(C33:AG33)=0,"",COUNTIF(C33:AG33,$C$48))</f>
        <v/>
      </c>
      <c r="AM33" s="17">
        <f>IF(COUNTA(C33:AG33)=0,"",COUNTIF(C33:AG33,$C$49))</f>
        <v/>
      </c>
      <c r="AN33" s="18">
        <f>IF(COUNTA(C33:AG33)=0,"",IFERROR(MIN(1,(COUNTIF(C33:AG33,$C$43)+COUNTIF(C33:AG33,$C$44)+0.5*COUNTIF(C33:AG33,$C$45))/(COUNTIFS($C$7:$AG$7,1,C33:AG33,"&lt;&gt;")-COUNTIFS($C$7:$AG$7,1,C33:AG33,$C$50))),""))</f>
        <v/>
      </c>
    </row>
    <row r="34" ht="18" customHeight="1">
      <c r="A34" s="13" t="n">
        <v>25</v>
      </c>
      <c r="B34" s="14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5" t="n"/>
      <c r="Q34" s="15" t="n"/>
      <c r="R34" s="15" t="n"/>
      <c r="S34" s="15" t="n"/>
      <c r="T34" s="15" t="n"/>
      <c r="U34" s="15" t="n"/>
      <c r="V34" s="15" t="n"/>
      <c r="W34" s="15" t="n"/>
      <c r="X34" s="15" t="n"/>
      <c r="Y34" s="15" t="n"/>
      <c r="Z34" s="15" t="n"/>
      <c r="AA34" s="15" t="n"/>
      <c r="AB34" s="15" t="n"/>
      <c r="AC34" s="15" t="n"/>
      <c r="AD34" s="15" t="n"/>
      <c r="AE34" s="15" t="n"/>
      <c r="AF34" s="15" t="n"/>
      <c r="AG34" s="15" t="n"/>
      <c r="AH34" s="16">
        <f>IF(COUNTA(C34:AG34)=0,"",COUNTIF(C34:AG34,$C$43)+COUNTIF(C34:AG34,$C$44)+0.5*COUNTIF(C34:AG34,$C$45))</f>
        <v/>
      </c>
      <c r="AI34" s="17">
        <f>IF(COUNTA(C34:AG34)=0,"",COUNTIF(C34:AG34,$C$44))</f>
        <v/>
      </c>
      <c r="AJ34" s="17">
        <f>IF(COUNTA(C34:AG34)=0,"",COUNTIF(C34:AG34,$C$46))</f>
        <v/>
      </c>
      <c r="AK34" s="17">
        <f>IF(COUNTA(C34:AG34)=0,"",COUNTIF(C34:AG34,$C$47))</f>
        <v/>
      </c>
      <c r="AL34" s="17">
        <f>IF(COUNTA(C34:AG34)=0,"",COUNTIF(C34:AG34,$C$48))</f>
        <v/>
      </c>
      <c r="AM34" s="17">
        <f>IF(COUNTA(C34:AG34)=0,"",COUNTIF(C34:AG34,$C$49))</f>
        <v/>
      </c>
      <c r="AN34" s="18">
        <f>IF(COUNTA(C34:AG34)=0,"",IFERROR(MIN(1,(COUNTIF(C34:AG34,$C$43)+COUNTIF(C34:AG34,$C$44)+0.5*COUNTIF(C34:AG34,$C$45))/(COUNTIFS($C$7:$AG$7,1,C34:AG34,"&lt;&gt;")-COUNTIFS($C$7:$AG$7,1,C34:AG34,$C$50))),""))</f>
        <v/>
      </c>
    </row>
    <row r="35" ht="18" customHeight="1">
      <c r="A35" s="13" t="n">
        <v>26</v>
      </c>
      <c r="B35" s="14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  <c r="M35" s="15" t="n"/>
      <c r="N35" s="15" t="n"/>
      <c r="O35" s="15" t="n"/>
      <c r="P35" s="15" t="n"/>
      <c r="Q35" s="15" t="n"/>
      <c r="R35" s="15" t="n"/>
      <c r="S35" s="15" t="n"/>
      <c r="T35" s="15" t="n"/>
      <c r="U35" s="15" t="n"/>
      <c r="V35" s="15" t="n"/>
      <c r="W35" s="15" t="n"/>
      <c r="X35" s="15" t="n"/>
      <c r="Y35" s="15" t="n"/>
      <c r="Z35" s="15" t="n"/>
      <c r="AA35" s="15" t="n"/>
      <c r="AB35" s="15" t="n"/>
      <c r="AC35" s="15" t="n"/>
      <c r="AD35" s="15" t="n"/>
      <c r="AE35" s="15" t="n"/>
      <c r="AF35" s="15" t="n"/>
      <c r="AG35" s="15" t="n"/>
      <c r="AH35" s="16">
        <f>IF(COUNTA(C35:AG35)=0,"",COUNTIF(C35:AG35,$C$43)+COUNTIF(C35:AG35,$C$44)+0.5*COUNTIF(C35:AG35,$C$45))</f>
        <v/>
      </c>
      <c r="AI35" s="17">
        <f>IF(COUNTA(C35:AG35)=0,"",COUNTIF(C35:AG35,$C$44))</f>
        <v/>
      </c>
      <c r="AJ35" s="17">
        <f>IF(COUNTA(C35:AG35)=0,"",COUNTIF(C35:AG35,$C$46))</f>
        <v/>
      </c>
      <c r="AK35" s="17">
        <f>IF(COUNTA(C35:AG35)=0,"",COUNTIF(C35:AG35,$C$47))</f>
        <v/>
      </c>
      <c r="AL35" s="17">
        <f>IF(COUNTA(C35:AG35)=0,"",COUNTIF(C35:AG35,$C$48))</f>
        <v/>
      </c>
      <c r="AM35" s="17">
        <f>IF(COUNTA(C35:AG35)=0,"",COUNTIF(C35:AG35,$C$49))</f>
        <v/>
      </c>
      <c r="AN35" s="18">
        <f>IF(COUNTA(C35:AG35)=0,"",IFERROR(MIN(1,(COUNTIF(C35:AG35,$C$43)+COUNTIF(C35:AG35,$C$44)+0.5*COUNTIF(C35:AG35,$C$45))/(COUNTIFS($C$7:$AG$7,1,C35:AG35,"&lt;&gt;")-COUNTIFS($C$7:$AG$7,1,C35:AG35,$C$50))),""))</f>
        <v/>
      </c>
    </row>
    <row r="36" ht="18" customHeight="1">
      <c r="A36" s="13" t="n">
        <v>27</v>
      </c>
      <c r="B36" s="14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  <c r="M36" s="15" t="n"/>
      <c r="N36" s="15" t="n"/>
      <c r="O36" s="15" t="n"/>
      <c r="P36" s="15" t="n"/>
      <c r="Q36" s="15" t="n"/>
      <c r="R36" s="15" t="n"/>
      <c r="S36" s="15" t="n"/>
      <c r="T36" s="15" t="n"/>
      <c r="U36" s="15" t="n"/>
      <c r="V36" s="15" t="n"/>
      <c r="W36" s="15" t="n"/>
      <c r="X36" s="15" t="n"/>
      <c r="Y36" s="15" t="n"/>
      <c r="Z36" s="15" t="n"/>
      <c r="AA36" s="15" t="n"/>
      <c r="AB36" s="15" t="n"/>
      <c r="AC36" s="15" t="n"/>
      <c r="AD36" s="15" t="n"/>
      <c r="AE36" s="15" t="n"/>
      <c r="AF36" s="15" t="n"/>
      <c r="AG36" s="15" t="n"/>
      <c r="AH36" s="16">
        <f>IF(COUNTA(C36:AG36)=0,"",COUNTIF(C36:AG36,$C$43)+COUNTIF(C36:AG36,$C$44)+0.5*COUNTIF(C36:AG36,$C$45))</f>
        <v/>
      </c>
      <c r="AI36" s="17">
        <f>IF(COUNTA(C36:AG36)=0,"",COUNTIF(C36:AG36,$C$44))</f>
        <v/>
      </c>
      <c r="AJ36" s="17">
        <f>IF(COUNTA(C36:AG36)=0,"",COUNTIF(C36:AG36,$C$46))</f>
        <v/>
      </c>
      <c r="AK36" s="17">
        <f>IF(COUNTA(C36:AG36)=0,"",COUNTIF(C36:AG36,$C$47))</f>
        <v/>
      </c>
      <c r="AL36" s="17">
        <f>IF(COUNTA(C36:AG36)=0,"",COUNTIF(C36:AG36,$C$48))</f>
        <v/>
      </c>
      <c r="AM36" s="17">
        <f>IF(COUNTA(C36:AG36)=0,"",COUNTIF(C36:AG36,$C$49))</f>
        <v/>
      </c>
      <c r="AN36" s="18">
        <f>IF(COUNTA(C36:AG36)=0,"",IFERROR(MIN(1,(COUNTIF(C36:AG36,$C$43)+COUNTIF(C36:AG36,$C$44)+0.5*COUNTIF(C36:AG36,$C$45))/(COUNTIFS($C$7:$AG$7,1,C36:AG36,"&lt;&gt;")-COUNTIFS($C$7:$AG$7,1,C36:AG36,$C$50))),""))</f>
        <v/>
      </c>
    </row>
    <row r="37" ht="18" customHeight="1">
      <c r="A37" s="13" t="n">
        <v>28</v>
      </c>
      <c r="B37" s="14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  <c r="M37" s="15" t="n"/>
      <c r="N37" s="15" t="n"/>
      <c r="O37" s="15" t="n"/>
      <c r="P37" s="15" t="n"/>
      <c r="Q37" s="15" t="n"/>
      <c r="R37" s="15" t="n"/>
      <c r="S37" s="15" t="n"/>
      <c r="T37" s="15" t="n"/>
      <c r="U37" s="15" t="n"/>
      <c r="V37" s="15" t="n"/>
      <c r="W37" s="15" t="n"/>
      <c r="X37" s="15" t="n"/>
      <c r="Y37" s="15" t="n"/>
      <c r="Z37" s="15" t="n"/>
      <c r="AA37" s="15" t="n"/>
      <c r="AB37" s="15" t="n"/>
      <c r="AC37" s="15" t="n"/>
      <c r="AD37" s="15" t="n"/>
      <c r="AE37" s="15" t="n"/>
      <c r="AF37" s="15" t="n"/>
      <c r="AG37" s="15" t="n"/>
      <c r="AH37" s="16">
        <f>IF(COUNTA(C37:AG37)=0,"",COUNTIF(C37:AG37,$C$43)+COUNTIF(C37:AG37,$C$44)+0.5*COUNTIF(C37:AG37,$C$45))</f>
        <v/>
      </c>
      <c r="AI37" s="17">
        <f>IF(COUNTA(C37:AG37)=0,"",COUNTIF(C37:AG37,$C$44))</f>
        <v/>
      </c>
      <c r="AJ37" s="17">
        <f>IF(COUNTA(C37:AG37)=0,"",COUNTIF(C37:AG37,$C$46))</f>
        <v/>
      </c>
      <c r="AK37" s="17">
        <f>IF(COUNTA(C37:AG37)=0,"",COUNTIF(C37:AG37,$C$47))</f>
        <v/>
      </c>
      <c r="AL37" s="17">
        <f>IF(COUNTA(C37:AG37)=0,"",COUNTIF(C37:AG37,$C$48))</f>
        <v/>
      </c>
      <c r="AM37" s="17">
        <f>IF(COUNTA(C37:AG37)=0,"",COUNTIF(C37:AG37,$C$49))</f>
        <v/>
      </c>
      <c r="AN37" s="18">
        <f>IF(COUNTA(C37:AG37)=0,"",IFERROR(MIN(1,(COUNTIF(C37:AG37,$C$43)+COUNTIF(C37:AG37,$C$44)+0.5*COUNTIF(C37:AG37,$C$45))/(COUNTIFS($C$7:$AG$7,1,C37:AG37,"&lt;&gt;")-COUNTIFS($C$7:$AG$7,1,C37:AG37,$C$50))),""))</f>
        <v/>
      </c>
    </row>
    <row r="38" ht="18" customHeight="1">
      <c r="A38" s="13" t="n">
        <v>29</v>
      </c>
      <c r="B38" s="14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  <c r="M38" s="15" t="n"/>
      <c r="N38" s="15" t="n"/>
      <c r="O38" s="15" t="n"/>
      <c r="P38" s="15" t="n"/>
      <c r="Q38" s="15" t="n"/>
      <c r="R38" s="15" t="n"/>
      <c r="S38" s="15" t="n"/>
      <c r="T38" s="15" t="n"/>
      <c r="U38" s="15" t="n"/>
      <c r="V38" s="15" t="n"/>
      <c r="W38" s="15" t="n"/>
      <c r="X38" s="15" t="n"/>
      <c r="Y38" s="15" t="n"/>
      <c r="Z38" s="15" t="n"/>
      <c r="AA38" s="15" t="n"/>
      <c r="AB38" s="15" t="n"/>
      <c r="AC38" s="15" t="n"/>
      <c r="AD38" s="15" t="n"/>
      <c r="AE38" s="15" t="n"/>
      <c r="AF38" s="15" t="n"/>
      <c r="AG38" s="15" t="n"/>
      <c r="AH38" s="16">
        <f>IF(COUNTA(C38:AG38)=0,"",COUNTIF(C38:AG38,$C$43)+COUNTIF(C38:AG38,$C$44)+0.5*COUNTIF(C38:AG38,$C$45))</f>
        <v/>
      </c>
      <c r="AI38" s="17">
        <f>IF(COUNTA(C38:AG38)=0,"",COUNTIF(C38:AG38,$C$44))</f>
        <v/>
      </c>
      <c r="AJ38" s="17">
        <f>IF(COUNTA(C38:AG38)=0,"",COUNTIF(C38:AG38,$C$46))</f>
        <v/>
      </c>
      <c r="AK38" s="17">
        <f>IF(COUNTA(C38:AG38)=0,"",COUNTIF(C38:AG38,$C$47))</f>
        <v/>
      </c>
      <c r="AL38" s="17">
        <f>IF(COUNTA(C38:AG38)=0,"",COUNTIF(C38:AG38,$C$48))</f>
        <v/>
      </c>
      <c r="AM38" s="17">
        <f>IF(COUNTA(C38:AG38)=0,"",COUNTIF(C38:AG38,$C$49))</f>
        <v/>
      </c>
      <c r="AN38" s="18">
        <f>IF(COUNTA(C38:AG38)=0,"",IFERROR(MIN(1,(COUNTIF(C38:AG38,$C$43)+COUNTIF(C38:AG38,$C$44)+0.5*COUNTIF(C38:AG38,$C$45))/(COUNTIFS($C$7:$AG$7,1,C38:AG38,"&lt;&gt;")-COUNTIFS($C$7:$AG$7,1,C38:AG38,$C$50))),""))</f>
        <v/>
      </c>
    </row>
    <row r="39" ht="18" customHeight="1">
      <c r="A39" s="13" t="n">
        <v>30</v>
      </c>
      <c r="B39" s="14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5" t="n"/>
      <c r="V39" s="15" t="n"/>
      <c r="W39" s="15" t="n"/>
      <c r="X39" s="15" t="n"/>
      <c r="Y39" s="15" t="n"/>
      <c r="Z39" s="15" t="n"/>
      <c r="AA39" s="15" t="n"/>
      <c r="AB39" s="15" t="n"/>
      <c r="AC39" s="15" t="n"/>
      <c r="AD39" s="15" t="n"/>
      <c r="AE39" s="15" t="n"/>
      <c r="AF39" s="15" t="n"/>
      <c r="AG39" s="15" t="n"/>
      <c r="AH39" s="16">
        <f>IF(COUNTA(C39:AG39)=0,"",COUNTIF(C39:AG39,$C$43)+COUNTIF(C39:AG39,$C$44)+0.5*COUNTIF(C39:AG39,$C$45))</f>
        <v/>
      </c>
      <c r="AI39" s="17">
        <f>IF(COUNTA(C39:AG39)=0,"",COUNTIF(C39:AG39,$C$44))</f>
        <v/>
      </c>
      <c r="AJ39" s="17">
        <f>IF(COUNTA(C39:AG39)=0,"",COUNTIF(C39:AG39,$C$46))</f>
        <v/>
      </c>
      <c r="AK39" s="17">
        <f>IF(COUNTA(C39:AG39)=0,"",COUNTIF(C39:AG39,$C$47))</f>
        <v/>
      </c>
      <c r="AL39" s="17">
        <f>IF(COUNTA(C39:AG39)=0,"",COUNTIF(C39:AG39,$C$48))</f>
        <v/>
      </c>
      <c r="AM39" s="17">
        <f>IF(COUNTA(C39:AG39)=0,"",COUNTIF(C39:AG39,$C$49))</f>
        <v/>
      </c>
      <c r="AN39" s="18">
        <f>IF(COUNTA(C39:AG39)=0,"",IFERROR(MIN(1,(COUNTIF(C39:AG39,$C$43)+COUNTIF(C39:AG39,$C$44)+0.5*COUNTIF(C39:AG39,$C$45))/(COUNTIFS($C$7:$AG$7,1,C39:AG39,"&lt;&gt;")-COUNTIFS($C$7:$AG$7,1,C39:AG39,$C$50))),""))</f>
        <v/>
      </c>
    </row>
    <row r="40" ht="20" customHeight="1">
      <c r="A40" s="19" t="n"/>
      <c r="B40" s="20" t="inlineStr">
        <is>
          <t>Prezenți pe zi</t>
        </is>
      </c>
      <c r="C40" s="21">
        <f>IF(OR(C$9="",COUNTA(C10:C39)=0),"",COUNTIF(C10:C39,$C$43)+COUNTIF(C10:C39,$C$44)+0.5*COUNTIF(C10:C39,$C$45))</f>
        <v/>
      </c>
      <c r="D40" s="21">
        <f>IF(OR(D$9="",COUNTA(D10:D39)=0),"",COUNTIF(D10:D39,$C$43)+COUNTIF(D10:D39,$C$44)+0.5*COUNTIF(D10:D39,$C$45))</f>
        <v/>
      </c>
      <c r="E40" s="21">
        <f>IF(OR(E$9="",COUNTA(E10:E39)=0),"",COUNTIF(E10:E39,$C$43)+COUNTIF(E10:E39,$C$44)+0.5*COUNTIF(E10:E39,$C$45))</f>
        <v/>
      </c>
      <c r="F40" s="21">
        <f>IF(OR(F$9="",COUNTA(F10:F39)=0),"",COUNTIF(F10:F39,$C$43)+COUNTIF(F10:F39,$C$44)+0.5*COUNTIF(F10:F39,$C$45))</f>
        <v/>
      </c>
      <c r="G40" s="21">
        <f>IF(OR(G$9="",COUNTA(G10:G39)=0),"",COUNTIF(G10:G39,$C$43)+COUNTIF(G10:G39,$C$44)+0.5*COUNTIF(G10:G39,$C$45))</f>
        <v/>
      </c>
      <c r="H40" s="21">
        <f>IF(OR(H$9="",COUNTA(H10:H39)=0),"",COUNTIF(H10:H39,$C$43)+COUNTIF(H10:H39,$C$44)+0.5*COUNTIF(H10:H39,$C$45))</f>
        <v/>
      </c>
      <c r="I40" s="21">
        <f>IF(OR(I$9="",COUNTA(I10:I39)=0),"",COUNTIF(I10:I39,$C$43)+COUNTIF(I10:I39,$C$44)+0.5*COUNTIF(I10:I39,$C$45))</f>
        <v/>
      </c>
      <c r="J40" s="21">
        <f>IF(OR(J$9="",COUNTA(J10:J39)=0),"",COUNTIF(J10:J39,$C$43)+COUNTIF(J10:J39,$C$44)+0.5*COUNTIF(J10:J39,$C$45))</f>
        <v/>
      </c>
      <c r="K40" s="21">
        <f>IF(OR(K$9="",COUNTA(K10:K39)=0),"",COUNTIF(K10:K39,$C$43)+COUNTIF(K10:K39,$C$44)+0.5*COUNTIF(K10:K39,$C$45))</f>
        <v/>
      </c>
      <c r="L40" s="21">
        <f>IF(OR(L$9="",COUNTA(L10:L39)=0),"",COUNTIF(L10:L39,$C$43)+COUNTIF(L10:L39,$C$44)+0.5*COUNTIF(L10:L39,$C$45))</f>
        <v/>
      </c>
      <c r="M40" s="21">
        <f>IF(OR(M$9="",COUNTA(M10:M39)=0),"",COUNTIF(M10:M39,$C$43)+COUNTIF(M10:M39,$C$44)+0.5*COUNTIF(M10:M39,$C$45))</f>
        <v/>
      </c>
      <c r="N40" s="21">
        <f>IF(OR(N$9="",COUNTA(N10:N39)=0),"",COUNTIF(N10:N39,$C$43)+COUNTIF(N10:N39,$C$44)+0.5*COUNTIF(N10:N39,$C$45))</f>
        <v/>
      </c>
      <c r="O40" s="21">
        <f>IF(OR(O$9="",COUNTA(O10:O39)=0),"",COUNTIF(O10:O39,$C$43)+COUNTIF(O10:O39,$C$44)+0.5*COUNTIF(O10:O39,$C$45))</f>
        <v/>
      </c>
      <c r="P40" s="21">
        <f>IF(OR(P$9="",COUNTA(P10:P39)=0),"",COUNTIF(P10:P39,$C$43)+COUNTIF(P10:P39,$C$44)+0.5*COUNTIF(P10:P39,$C$45))</f>
        <v/>
      </c>
      <c r="Q40" s="21">
        <f>IF(OR(Q$9="",COUNTA(Q10:Q39)=0),"",COUNTIF(Q10:Q39,$C$43)+COUNTIF(Q10:Q39,$C$44)+0.5*COUNTIF(Q10:Q39,$C$45))</f>
        <v/>
      </c>
      <c r="R40" s="21">
        <f>IF(OR(R$9="",COUNTA(R10:R39)=0),"",COUNTIF(R10:R39,$C$43)+COUNTIF(R10:R39,$C$44)+0.5*COUNTIF(R10:R39,$C$45))</f>
        <v/>
      </c>
      <c r="S40" s="21">
        <f>IF(OR(S$9="",COUNTA(S10:S39)=0),"",COUNTIF(S10:S39,$C$43)+COUNTIF(S10:S39,$C$44)+0.5*COUNTIF(S10:S39,$C$45))</f>
        <v/>
      </c>
      <c r="T40" s="21">
        <f>IF(OR(T$9="",COUNTA(T10:T39)=0),"",COUNTIF(T10:T39,$C$43)+COUNTIF(T10:T39,$C$44)+0.5*COUNTIF(T10:T39,$C$45))</f>
        <v/>
      </c>
      <c r="U40" s="21">
        <f>IF(OR(U$9="",COUNTA(U10:U39)=0),"",COUNTIF(U10:U39,$C$43)+COUNTIF(U10:U39,$C$44)+0.5*COUNTIF(U10:U39,$C$45))</f>
        <v/>
      </c>
      <c r="V40" s="21">
        <f>IF(OR(V$9="",COUNTA(V10:V39)=0),"",COUNTIF(V10:V39,$C$43)+COUNTIF(V10:V39,$C$44)+0.5*COUNTIF(V10:V39,$C$45))</f>
        <v/>
      </c>
      <c r="W40" s="21">
        <f>IF(OR(W$9="",COUNTA(W10:W39)=0),"",COUNTIF(W10:W39,$C$43)+COUNTIF(W10:W39,$C$44)+0.5*COUNTIF(W10:W39,$C$45))</f>
        <v/>
      </c>
      <c r="X40" s="21">
        <f>IF(OR(X$9="",COUNTA(X10:X39)=0),"",COUNTIF(X10:X39,$C$43)+COUNTIF(X10:X39,$C$44)+0.5*COUNTIF(X10:X39,$C$45))</f>
        <v/>
      </c>
      <c r="Y40" s="21">
        <f>IF(OR(Y$9="",COUNTA(Y10:Y39)=0),"",COUNTIF(Y10:Y39,$C$43)+COUNTIF(Y10:Y39,$C$44)+0.5*COUNTIF(Y10:Y39,$C$45))</f>
        <v/>
      </c>
      <c r="Z40" s="21">
        <f>IF(OR(Z$9="",COUNTA(Z10:Z39)=0),"",COUNTIF(Z10:Z39,$C$43)+COUNTIF(Z10:Z39,$C$44)+0.5*COUNTIF(Z10:Z39,$C$45))</f>
        <v/>
      </c>
      <c r="AA40" s="21">
        <f>IF(OR(AA$9="",COUNTA(AA10:AA39)=0),"",COUNTIF(AA10:AA39,$C$43)+COUNTIF(AA10:AA39,$C$44)+0.5*COUNTIF(AA10:AA39,$C$45))</f>
        <v/>
      </c>
      <c r="AB40" s="21">
        <f>IF(OR(AB$9="",COUNTA(AB10:AB39)=0),"",COUNTIF(AB10:AB39,$C$43)+COUNTIF(AB10:AB39,$C$44)+0.5*COUNTIF(AB10:AB39,$C$45))</f>
        <v/>
      </c>
      <c r="AC40" s="21">
        <f>IF(OR(AC$9="",COUNTA(AC10:AC39)=0),"",COUNTIF(AC10:AC39,$C$43)+COUNTIF(AC10:AC39,$C$44)+0.5*COUNTIF(AC10:AC39,$C$45))</f>
        <v/>
      </c>
      <c r="AD40" s="21">
        <f>IF(OR(AD$9="",COUNTA(AD10:AD39)=0),"",COUNTIF(AD10:AD39,$C$43)+COUNTIF(AD10:AD39,$C$44)+0.5*COUNTIF(AD10:AD39,$C$45))</f>
        <v/>
      </c>
      <c r="AE40" s="21">
        <f>IF(OR(AE$9="",COUNTA(AE10:AE39)=0),"",COUNTIF(AE10:AE39,$C$43)+COUNTIF(AE10:AE39,$C$44)+0.5*COUNTIF(AE10:AE39,$C$45))</f>
        <v/>
      </c>
      <c r="AF40" s="21">
        <f>IF(OR(AF$9="",COUNTA(AF10:AF39)=0),"",COUNTIF(AF10:AF39,$C$43)+COUNTIF(AF10:AF39,$C$44)+0.5*COUNTIF(AF10:AF39,$C$45))</f>
        <v/>
      </c>
      <c r="AG40" s="21">
        <f>IF(OR(AG$9="",COUNTA(AG10:AG39)=0),"",COUNTIF(AG10:AG39,$C$43)+COUNTIF(AG10:AG39,$C$44)+0.5*COUNTIF(AG10:AG39,$C$45))</f>
        <v/>
      </c>
      <c r="AH40" s="19" t="n"/>
      <c r="AI40" s="19" t="n"/>
      <c r="AJ40" s="19" t="n"/>
      <c r="AK40" s="19" t="n"/>
      <c r="AL40" s="19" t="n"/>
      <c r="AM40" s="19" t="n"/>
      <c r="AN40" s="19" t="n"/>
    </row>
    <row r="43" ht="17" customHeight="1">
      <c r="B43" s="22" t="inlineStr">
        <is>
          <t>Coduri</t>
        </is>
      </c>
      <c r="C43" s="23" t="inlineStr">
        <is>
          <t>P</t>
        </is>
      </c>
      <c r="D43" s="24" t="inlineStr">
        <is>
          <t>Prezent</t>
        </is>
      </c>
    </row>
    <row r="44" ht="17" customHeight="1">
      <c r="B44" s="25" t="inlineStr">
        <is>
          <t>Poți redenumi codurile. Listele derulante, culorile și totalurile se actualizează automat.</t>
        </is>
      </c>
      <c r="C44" s="26" t="inlineStr">
        <is>
          <t>Î</t>
        </is>
      </c>
      <c r="D44" s="24" t="inlineStr">
        <is>
          <t>Întârziere</t>
        </is>
      </c>
    </row>
    <row r="45" ht="17" customHeight="1">
      <c r="C45" s="27" t="inlineStr">
        <is>
          <t>½</t>
        </is>
      </c>
      <c r="D45" s="24" t="inlineStr">
        <is>
          <t>Jumătate de zi</t>
        </is>
      </c>
    </row>
    <row r="46" ht="17" customHeight="1">
      <c r="C46" s="28" t="inlineStr">
        <is>
          <t>CM</t>
        </is>
      </c>
      <c r="D46" s="24" t="inlineStr">
        <is>
          <t>Concediu medical</t>
        </is>
      </c>
    </row>
    <row r="47" ht="17" customHeight="1">
      <c r="C47" s="29" t="inlineStr">
        <is>
          <t>CO</t>
        </is>
      </c>
      <c r="D47" s="24" t="inlineStr">
        <is>
          <t>Concediu odihnă</t>
        </is>
      </c>
    </row>
    <row r="48" ht="17" customHeight="1">
      <c r="C48" s="30" t="inlineStr">
        <is>
          <t>CFP</t>
        </is>
      </c>
      <c r="D48" s="24" t="inlineStr">
        <is>
          <t>Concediu fără plată</t>
        </is>
      </c>
    </row>
    <row r="49" ht="17" customHeight="1">
      <c r="C49" s="31" t="inlineStr">
        <is>
          <t>Nm</t>
        </is>
      </c>
      <c r="D49" s="24" t="inlineStr">
        <is>
          <t>Nemotivat</t>
        </is>
      </c>
      <c r="Y49" s="32" t="n"/>
      <c r="Z49" s="32" t="n"/>
      <c r="AA49" s="32" t="n"/>
      <c r="AB49" s="32" t="n"/>
      <c r="AC49" s="32" t="n"/>
      <c r="AD49" s="32" t="n"/>
      <c r="AE49" s="32" t="n"/>
      <c r="AF49" s="32" t="n"/>
      <c r="AG49" s="32" t="n"/>
      <c r="AH49" s="32" t="n"/>
      <c r="AI49" s="32" t="n"/>
      <c r="AJ49" s="32" t="n"/>
      <c r="AK49" s="32" t="n"/>
      <c r="AL49" s="32" t="n"/>
      <c r="AM49" s="32" t="n"/>
      <c r="AN49" s="32" t="n"/>
    </row>
    <row r="50" ht="17" customHeight="1">
      <c r="C50" s="33" t="inlineStr">
        <is>
          <t>SL</t>
        </is>
      </c>
      <c r="D50" s="24" t="inlineStr">
        <is>
          <t>Sărbătoare legală</t>
        </is>
      </c>
      <c r="Y50" s="34" t="inlineStr">
        <is>
          <t>Aprobat (semnătură și dată)</t>
        </is>
      </c>
    </row>
    <row r="52">
      <c r="B52" s="35" t="inlineStr">
        <is>
          <t>Model gratuit de la EasyHours · easyhours.ro — pontaj de pe telefon sau de pe o tabletă comună, fără hârtie.</t>
        </is>
      </c>
    </row>
  </sheetData>
  <mergeCells count="30">
    <mergeCell ref="A2:Y2"/>
    <mergeCell ref="B44:B48"/>
    <mergeCell ref="AH8:AH9"/>
    <mergeCell ref="Y49:AN49"/>
    <mergeCell ref="AJ8:AJ9"/>
    <mergeCell ref="B52:AN52"/>
    <mergeCell ref="T5:X5"/>
    <mergeCell ref="B8:B9"/>
    <mergeCell ref="T4:X4"/>
    <mergeCell ref="D50:M50"/>
    <mergeCell ref="D44:M44"/>
    <mergeCell ref="Y4:AB4"/>
    <mergeCell ref="A8:A9"/>
    <mergeCell ref="D46:M46"/>
    <mergeCell ref="Z1:AN1"/>
    <mergeCell ref="AL8:AL9"/>
    <mergeCell ref="AN8:AN9"/>
    <mergeCell ref="A1:Y1"/>
    <mergeCell ref="D45:M45"/>
    <mergeCell ref="AI8:AI9"/>
    <mergeCell ref="Y5:AB5"/>
    <mergeCell ref="D49:M49"/>
    <mergeCell ref="AK8:AK9"/>
    <mergeCell ref="D48:M48"/>
    <mergeCell ref="AM8:AM9"/>
    <mergeCell ref="Y50:AN50"/>
    <mergeCell ref="C5:Q5"/>
    <mergeCell ref="D47:M47"/>
    <mergeCell ref="D43:M43"/>
    <mergeCell ref="C4:Q4"/>
  </mergeCells>
  <conditionalFormatting sqref="C8:AG9">
    <cfRule type="expression" priority="1" dxfId="0" stopIfTrue="1">
      <formula>C$9=""</formula>
    </cfRule>
    <cfRule type="expression" priority="2" dxfId="1" stopIfTrue="1">
      <formula>C$7=0</formula>
    </cfRule>
  </conditionalFormatting>
  <conditionalFormatting sqref="C10:AG39">
    <cfRule type="expression" priority="3" dxfId="2" stopIfTrue="1">
      <formula>C10=$C$43</formula>
    </cfRule>
    <cfRule type="expression" priority="4" dxfId="3" stopIfTrue="1">
      <formula>C10=$C$44</formula>
    </cfRule>
    <cfRule type="expression" priority="5" dxfId="4" stopIfTrue="1">
      <formula>C10=$C$45</formula>
    </cfRule>
    <cfRule type="expression" priority="6" dxfId="5" stopIfTrue="1">
      <formula>C10=$C$46</formula>
    </cfRule>
    <cfRule type="expression" priority="7" dxfId="6" stopIfTrue="1">
      <formula>C10=$C$47</formula>
    </cfRule>
    <cfRule type="expression" priority="8" dxfId="7" stopIfTrue="1">
      <formula>C10=$C$48</formula>
    </cfRule>
    <cfRule type="expression" priority="9" dxfId="8" stopIfTrue="1">
      <formula>C10=$C$49</formula>
    </cfRule>
    <cfRule type="expression" priority="10" dxfId="9" stopIfTrue="1">
      <formula>C10=$C$50</formula>
    </cfRule>
    <cfRule type="expression" priority="11" dxfId="10" stopIfTrue="1">
      <formula>C$9=""</formula>
    </cfRule>
    <cfRule type="expression" priority="12" dxfId="11" stopIfTrue="1">
      <formula>C$7=0</formula>
    </cfRule>
  </conditionalFormatting>
  <dataValidations count="2">
    <dataValidation sqref="Y5" showDropDown="0" showInputMessage="1" showErrorMessage="0" allowBlank="1" prompt="Alege luna" type="list">
      <formula1>=$AP$1:$AP$12</formula1>
    </dataValidation>
    <dataValidation sqref="C10:AG39" showDropDown="0" showInputMessage="1" showErrorMessage="0" allowBlank="1" prompt="Alege un cod din listă" type="list">
      <formula1>=$C$43:$C$50</formula1>
    </dataValidation>
  </dataValidations>
  <hyperlinks>
    <hyperlink xmlns:r="http://schemas.openxmlformats.org/officeDocument/2006/relationships" ref="B52" r:id="rId1"/>
  </hyperlinks>
  <printOptions horizontalCentered="1"/>
  <pageMargins left="0.4" right="0.4" top="0.45" bottom="0.5" header="0.2" footer="0.2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EasyHours</dc:creator>
  <dc:title>Foaie colectivă de prezență</dc:title>
  <dc:subject>Model gratuit de la EasyHours · easyhours.ro — pontaj de pe telefon sau de pe o tabletă comună, fără hârtie.</dc:subject>
  <dcterms:created xsi:type="dcterms:W3CDTF">2026-09-28T22:25:15Z</dcterms:created>
  <dcterms:modified xsi:type="dcterms:W3CDTF">2026-09-28T22:25:15Z</dcterms:modified>
  <cp:lastModifiedBy>EasyHours</cp:lastModifiedBy>
  <cp:keywords>https://easyhours.ro/</cp:keywords>
</cp:coreProperties>
</file>